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harts/chartEx2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charts/chart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4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Ex3.xml" ContentType="application/vnd.ms-office.chartex+xml"/>
  <Override PartName="/xl/charts/style7.xml" ContentType="application/vnd.ms-office.chartstyle+xml"/>
  <Override PartName="/xl/charts/colors7.xml" ContentType="application/vnd.ms-office.chartcolorstyle+xml"/>
  <Override PartName="/xl/charts/chart5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6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https://kansashealthsolutions-my.sharepoint.com/personal/kcjohnson_healthsrc_org/Documents/Documents/SIA/"/>
    </mc:Choice>
  </mc:AlternateContent>
  <xr:revisionPtr revIDLastSave="0" documentId="8_{522C6A74-0382-416F-983D-073F03BD871B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General Notes and Questions" sheetId="15" r:id="rId1"/>
    <sheet name="1" sheetId="1" r:id="rId2"/>
    <sheet name="2" sheetId="2" r:id="rId3"/>
    <sheet name="3, 4, 5" sheetId="14" r:id="rId4"/>
    <sheet name="6" sheetId="6" r:id="rId5"/>
    <sheet name="7" sheetId="7" r:id="rId6"/>
    <sheet name="8" sheetId="8" r:id="rId7"/>
    <sheet name="11" sheetId="11" r:id="rId8"/>
    <sheet name="9, 10, 12" sheetId="9" r:id="rId9"/>
    <sheet name="Visuals" sheetId="16" r:id="rId10"/>
  </sheets>
  <externalReferences>
    <externalReference r:id="rId11"/>
  </externalReferences>
  <definedNames>
    <definedName name="_xlchart.v5.0" hidden="1">[1]Sheet1!$J$1:$K$1</definedName>
    <definedName name="_xlchart.v5.1" hidden="1">[1]Sheet1!$J$2:$K$103</definedName>
    <definedName name="_xlchart.v5.10" hidden="1">[1]Sheet1!$C$1</definedName>
    <definedName name="_xlchart.v5.11" hidden="1">[1]Sheet1!$C$2:$C$107</definedName>
    <definedName name="_xlchart.v5.2" hidden="1">[1]Sheet1!$L$1</definedName>
    <definedName name="_xlchart.v5.3" hidden="1">[1]Sheet1!$L$2:$L$103</definedName>
    <definedName name="_xlchart.v5.4" hidden="1">[1]Sheet1!$E$1:$F$1</definedName>
    <definedName name="_xlchart.v5.5" hidden="1">[1]Sheet1!$E$2:$F$108</definedName>
    <definedName name="_xlchart.v5.6" hidden="1">[1]Sheet1!$G$1</definedName>
    <definedName name="_xlchart.v5.7" hidden="1">[1]Sheet1!$G$2:$G$108</definedName>
    <definedName name="_xlchart.v5.8" hidden="1">[1]Sheet1!$A$1:$B$1</definedName>
    <definedName name="_xlchart.v5.9" hidden="1">[1]Sheet1!$A$2:$B$107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" i="7" l="1"/>
  <c r="D5" i="7"/>
  <c r="E5" i="7"/>
  <c r="F5" i="7"/>
  <c r="G5" i="7"/>
  <c r="H5" i="7"/>
  <c r="I5" i="7"/>
  <c r="J5" i="7"/>
  <c r="K5" i="7"/>
  <c r="L5" i="7"/>
  <c r="M5" i="7"/>
  <c r="B5" i="7"/>
  <c r="E4" i="7"/>
  <c r="F4" i="7"/>
  <c r="G4" i="7"/>
  <c r="H4" i="7"/>
  <c r="I4" i="7"/>
  <c r="J4" i="7"/>
  <c r="K4" i="7"/>
  <c r="L4" i="7"/>
  <c r="M4" i="7"/>
  <c r="C4" i="7"/>
  <c r="D4" i="7"/>
  <c r="B4" i="7"/>
  <c r="O29" i="1"/>
  <c r="N29" i="1"/>
  <c r="N19" i="14"/>
  <c r="C14" i="6"/>
  <c r="C15" i="6" s="1"/>
  <c r="B14" i="6"/>
  <c r="B15" i="6" s="1"/>
  <c r="D13" i="2"/>
  <c r="O31" i="1"/>
  <c r="O32" i="1"/>
  <c r="N31" i="1"/>
  <c r="N32" i="1"/>
  <c r="C33" i="1"/>
  <c r="D33" i="1"/>
  <c r="E33" i="1"/>
  <c r="F33" i="1"/>
  <c r="G33" i="1"/>
  <c r="H33" i="1"/>
  <c r="I33" i="1"/>
  <c r="J33" i="1"/>
  <c r="K33" i="1"/>
  <c r="L33" i="1"/>
  <c r="M33" i="1"/>
  <c r="B33" i="1"/>
  <c r="E11" i="14"/>
  <c r="D11" i="14"/>
  <c r="C11" i="14"/>
  <c r="O9" i="14"/>
  <c r="F11" i="14"/>
  <c r="N10" i="14"/>
  <c r="B23" i="14"/>
  <c r="M22" i="14"/>
  <c r="L22" i="14"/>
  <c r="K22" i="14"/>
  <c r="J22" i="14"/>
  <c r="I22" i="14"/>
  <c r="H22" i="14"/>
  <c r="G22" i="14"/>
  <c r="F22" i="14"/>
  <c r="E22" i="14"/>
  <c r="D22" i="14"/>
  <c r="C22" i="14"/>
  <c r="D16" i="14"/>
  <c r="E16" i="14"/>
  <c r="F16" i="14"/>
  <c r="F23" i="14" s="1"/>
  <c r="G16" i="14"/>
  <c r="H16" i="14"/>
  <c r="I16" i="14"/>
  <c r="J16" i="14"/>
  <c r="K16" i="14"/>
  <c r="L16" i="14"/>
  <c r="M16" i="14"/>
  <c r="N16" i="14"/>
  <c r="C19" i="14"/>
  <c r="C16" i="14"/>
  <c r="C23" i="14" s="1"/>
  <c r="P18" i="14"/>
  <c r="P17" i="14"/>
  <c r="P15" i="14"/>
  <c r="P14" i="14"/>
  <c r="O18" i="14"/>
  <c r="O17" i="14"/>
  <c r="O15" i="14"/>
  <c r="O14" i="14"/>
  <c r="D19" i="14"/>
  <c r="E19" i="14"/>
  <c r="F19" i="14"/>
  <c r="G19" i="14"/>
  <c r="H19" i="14"/>
  <c r="I19" i="14"/>
  <c r="J19" i="14"/>
  <c r="J23" i="14" s="1"/>
  <c r="K19" i="14"/>
  <c r="L19" i="14"/>
  <c r="M19" i="14"/>
  <c r="O6" i="7"/>
  <c r="O7" i="7"/>
  <c r="N6" i="7"/>
  <c r="N7" i="7"/>
  <c r="E13" i="2"/>
  <c r="F13" i="2"/>
  <c r="O30" i="1"/>
  <c r="N30" i="1"/>
  <c r="O8" i="14"/>
  <c r="N8" i="14"/>
  <c r="G11" i="14"/>
  <c r="H11" i="14"/>
  <c r="I11" i="14"/>
  <c r="J11" i="14"/>
  <c r="K11" i="14"/>
  <c r="L11" i="14"/>
  <c r="M11" i="14"/>
  <c r="O19" i="1"/>
  <c r="O20" i="1"/>
  <c r="O21" i="1"/>
  <c r="O22" i="1"/>
  <c r="O23" i="1"/>
  <c r="O24" i="1"/>
  <c r="O25" i="1"/>
  <c r="O18" i="1"/>
  <c r="N19" i="1"/>
  <c r="N20" i="1"/>
  <c r="N21" i="1"/>
  <c r="N22" i="1"/>
  <c r="N23" i="1"/>
  <c r="N24" i="1"/>
  <c r="N25" i="1"/>
  <c r="N18" i="1"/>
  <c r="C26" i="1"/>
  <c r="D26" i="1"/>
  <c r="E26" i="1"/>
  <c r="F26" i="1"/>
  <c r="G26" i="1"/>
  <c r="H26" i="1"/>
  <c r="I26" i="1"/>
  <c r="J26" i="1"/>
  <c r="K26" i="1"/>
  <c r="L26" i="1"/>
  <c r="M26" i="1"/>
  <c r="B26" i="1"/>
  <c r="C15" i="1"/>
  <c r="B15" i="1"/>
  <c r="E15" i="1"/>
  <c r="F15" i="1"/>
  <c r="G15" i="1"/>
  <c r="M15" i="1"/>
  <c r="L15" i="1"/>
  <c r="K15" i="1"/>
  <c r="J15" i="1"/>
  <c r="I15" i="1"/>
  <c r="H15" i="1"/>
  <c r="D15" i="1"/>
  <c r="O4" i="1"/>
  <c r="P4" i="1" s="1"/>
  <c r="N4" i="1"/>
  <c r="O6" i="1"/>
  <c r="P6" i="1" s="1"/>
  <c r="O7" i="1"/>
  <c r="P7" i="1" s="1"/>
  <c r="O8" i="1"/>
  <c r="P8" i="1" s="1"/>
  <c r="O9" i="1"/>
  <c r="P9" i="1" s="1"/>
  <c r="O10" i="1"/>
  <c r="P10" i="1" s="1"/>
  <c r="O11" i="1"/>
  <c r="P11" i="1" s="1"/>
  <c r="O12" i="1"/>
  <c r="P12" i="1" s="1"/>
  <c r="O13" i="1"/>
  <c r="P13" i="1" s="1"/>
  <c r="N6" i="1"/>
  <c r="N7" i="1"/>
  <c r="N8" i="1"/>
  <c r="N9" i="1"/>
  <c r="N10" i="1"/>
  <c r="N11" i="1"/>
  <c r="N12" i="1"/>
  <c r="N13" i="1"/>
  <c r="O14" i="1"/>
  <c r="P14" i="1" s="1"/>
  <c r="O5" i="1"/>
  <c r="P5" i="1" s="1"/>
  <c r="N14" i="1"/>
  <c r="N5" i="1"/>
  <c r="D23" i="14" l="1"/>
  <c r="P19" i="14"/>
  <c r="O19" i="14"/>
  <c r="O4" i="7"/>
  <c r="G23" i="14"/>
  <c r="H23" i="14"/>
  <c r="P22" i="14"/>
  <c r="I23" i="14"/>
  <c r="E23" i="14"/>
  <c r="M23" i="14"/>
  <c r="L23" i="14"/>
  <c r="K23" i="14"/>
  <c r="O5" i="7"/>
  <c r="N5" i="7"/>
  <c r="O16" i="14"/>
  <c r="O15" i="1"/>
  <c r="N9" i="14"/>
  <c r="O10" i="14"/>
  <c r="B11" i="14"/>
  <c r="O22" i="14"/>
  <c r="P16" i="14"/>
  <c r="P20" i="14"/>
  <c r="O20" i="14"/>
  <c r="N4" i="7" l="1"/>
  <c r="O21" i="14"/>
  <c r="P21" i="14"/>
</calcChain>
</file>

<file path=xl/sharedStrings.xml><?xml version="1.0" encoding="utf-8"?>
<sst xmlns="http://schemas.openxmlformats.org/spreadsheetml/2006/main" count="213" uniqueCount="94">
  <si>
    <t>Age</t>
  </si>
  <si>
    <t>0-12 years</t>
  </si>
  <si>
    <t>13-17 years</t>
  </si>
  <si>
    <t>18-20 years</t>
  </si>
  <si>
    <t>21-24 years</t>
  </si>
  <si>
    <t>25-44 years</t>
  </si>
  <si>
    <t>45-64 years</t>
  </si>
  <si>
    <t>65-74 years</t>
  </si>
  <si>
    <t>75+ years</t>
  </si>
  <si>
    <t>School</t>
  </si>
  <si>
    <t>Hospital</t>
  </si>
  <si>
    <t xml:space="preserve">Other? </t>
  </si>
  <si>
    <t>Total</t>
  </si>
  <si>
    <t>Service</t>
  </si>
  <si>
    <t>Number of individuals served more than once year-to-date</t>
  </si>
  <si>
    <t xml:space="preserve">Number of individuals referred to and connected to community providers and resources that month, year-to-date. </t>
  </si>
  <si>
    <t>Age, location, number of individuals served during the month, year-to-date, and location (e.g. home, school, community center, hospital, jails, state correctional facilities, etc.) of the services provided by the type of Crisis Response Service (Behavioral Health Crisis Hotline, MRSS, Screen).</t>
  </si>
  <si>
    <t xml:space="preserve">Number of individuals admitted to institutional care that month, year-to-date. </t>
  </si>
  <si>
    <t xml:space="preserve">Number of individuals who remained in their home 6-months after the initial call to the behavioral health crisis hotline and Crisis Response. </t>
  </si>
  <si>
    <t xml:space="preserve">Number of screens completed, including face-to-face vs. tele-video, trends, non- Medicaid youth, and the number of screens appealed. </t>
  </si>
  <si>
    <t>Number of beds available daily by location.</t>
  </si>
  <si>
    <t xml:space="preserve">Consumer feedback on crisis response services. </t>
  </si>
  <si>
    <t xml:space="preserve">Provider feedback </t>
  </si>
  <si>
    <t xml:space="preserve">Utilization of community-based services and resources by type and unit of service for crisis stabilization. </t>
  </si>
  <si>
    <t xml:space="preserve">Call-center employee feedback 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</si>
  <si>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</si>
  <si>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</si>
  <si>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</si>
  <si>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</si>
  <si>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</si>
  <si>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</si>
  <si>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</si>
  <si>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</si>
  <si>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</si>
  <si>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</si>
  <si>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</si>
  <si>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</si>
  <si>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Year-to-date</t>
  </si>
  <si>
    <t>Number of individuals utilizing SIAs [diverted from institutionalized care, State Correctional Facility, and/or a county jail] that month, year-to-date.</t>
  </si>
  <si>
    <t>Measure #</t>
  </si>
  <si>
    <t>Measure</t>
  </si>
  <si>
    <t>Number of Individuals Utilizing SIAs (Diverted)</t>
  </si>
  <si>
    <t>Number of Individuals Referred &amp; Connected to Community Providers and Resources</t>
  </si>
  <si>
    <t>Number of Individuals Admitted to Institutional Care</t>
  </si>
  <si>
    <t>Nursing Facilities for Mental Health (NFMH)</t>
  </si>
  <si>
    <t>Qualified Residential Treatment Program (QRTP)</t>
  </si>
  <si>
    <t>Psychiatric Residential Treatment Program (PRTF)</t>
  </si>
  <si>
    <t>Interim Housing</t>
  </si>
  <si>
    <t>Private psychiatric hospitals (PPH)</t>
  </si>
  <si>
    <t>Community inpatient psychiatric units</t>
  </si>
  <si>
    <t>Crisis stabilization units</t>
  </si>
  <si>
    <t>Location Types</t>
  </si>
  <si>
    <t>Screen Type</t>
  </si>
  <si>
    <t>Tele-video</t>
  </si>
  <si>
    <t>Non-Medicaid youth</t>
  </si>
  <si>
    <t>Appealed</t>
  </si>
  <si>
    <t>Monthly Average</t>
  </si>
  <si>
    <t>Screen Location</t>
  </si>
  <si>
    <t>Type of Screen</t>
  </si>
  <si>
    <t>MRSS</t>
  </si>
  <si>
    <t>Screen</t>
  </si>
  <si>
    <t>Subcategory</t>
  </si>
  <si>
    <t>All</t>
  </si>
  <si>
    <t>0-17 years old</t>
  </si>
  <si>
    <t>18+ years old</t>
  </si>
  <si>
    <t>Crisis Hotline</t>
  </si>
  <si>
    <t>Admitted to Institutional Care</t>
  </si>
  <si>
    <t>*The current bed board format seems fine enough, but why are there so many providers who haven't been updated in forever?</t>
  </si>
  <si>
    <t>Could also ask for this with ability to filter by age, or multiple tables by age</t>
  </si>
  <si>
    <t>Any other way this information would need broken up?</t>
  </si>
  <si>
    <t>Resources to get more detail on types of information they collect?</t>
  </si>
  <si>
    <t xml:space="preserve">*Note: Any of the table options below could be asked for with a filter </t>
  </si>
  <si>
    <t>*Probably want some information to track changes over time</t>
  </si>
  <si>
    <t>Average Daily Bed Availability</t>
  </si>
  <si>
    <t>Year-to-Date Daily Average</t>
  </si>
  <si>
    <t xml:space="preserve">It would be great to know how many times particular individuals had to be admitted, screened, etc. Let's say, there were 10 repeats, but only 2 people </t>
  </si>
  <si>
    <t>of column E admitted to SIA</t>
  </si>
  <si>
    <t>*Would be nice to actually see the day-to day data as well - we could compare it to the # of people on the lists</t>
  </si>
  <si>
    <t>CMHC</t>
  </si>
  <si>
    <t>Detention</t>
  </si>
  <si>
    <t>Group Home</t>
  </si>
  <si>
    <t>Law Enforcement Center</t>
  </si>
  <si>
    <t>Nursing Home</t>
  </si>
  <si>
    <t>PRTF</t>
  </si>
  <si>
    <t>telephone</t>
  </si>
  <si>
    <t>Televideo</t>
  </si>
  <si>
    <t>Level of Care Assessment</t>
  </si>
  <si>
    <t>State Hospital Screen</t>
  </si>
  <si>
    <t>Not readmitted to Institutional Care</t>
  </si>
  <si>
    <t>In Person</t>
  </si>
  <si>
    <t>Percentage</t>
  </si>
  <si>
    <t>Outcome 6-months after initial admission to State Hospital</t>
  </si>
  <si>
    <t>State Screen Hotline</t>
  </si>
  <si>
    <t>988 Call 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</si>
</sst>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1.5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2" borderId="1" xfId="0" applyFill="1" applyBorder="1" applyAlignment="1">
      <alignment wrapText="1"/>
    </xf>
    <xf numFmtId="0" fontId="3" fillId="0" borderId="0" xfId="0" applyFont="1"/>
    <xf numFmtId="0" fontId="3" fillId="0" borderId="0" xfId="0" applyFont="1" applyAlignment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/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0" fillId="3" borderId="1" xfId="0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/>
    <xf numFmtId="0" fontId="1" fillId="0" borderId="1" xfId="0" applyFont="1" applyBorder="1" applyAlignment="1">
      <alignment horizontal="left" vertical="center" wrapText="1"/>
    </xf>
    <xf numFmtId="0" fontId="5" fillId="0" borderId="0" xfId="0" applyFont="1"/>
    <xf numFmtId="0" fontId="0" fillId="2" borderId="3" xfId="0" applyFill="1" applyBorder="1" applyAlignment="1">
      <alignment horizontal="center" vertical="center" wrapText="1"/>
    </xf>
    <xf numFmtId="0" fontId="6" fillId="0" borderId="0" xfId="0" applyFont="1"/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2" borderId="1" xfId="0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9" fontId="0" fillId="0" borderId="0" xfId="1" applyFont="1"/>
    <xf numFmtId="10" fontId="0" fillId="0" borderId="0" xfId="1" applyNumberFormat="1" applyFont="1"/>
    <xf numFmtId="0" fontId="0" fillId="2" borderId="1" xfId="0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6</a:t>
            </a:r>
            <a:r>
              <a:rPr lang="en-US" baseline="0"/>
              <a:t>-Month Outcome after Inital Admission to State Hopsital</a:t>
            </a:r>
            <a:endParaRPr lang="en-US"/>
          </a:p>
        </c:rich>
      </c:tx>
      <c:layout>
        <c:manualLayout>
          <c:xMode val="edge"/>
          <c:yMode val="edge"/>
          <c:x val="0.10269444444444445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70D-4A33-972A-2A3429A6AD1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70D-4A33-972A-2A3429A6AD14}"/>
              </c:ext>
            </c:extLst>
          </c:dPt>
          <c:cat>
            <c:strRef>
              <c:f>'6'!$B$5:$C$5</c:f>
              <c:strCache>
                <c:ptCount val="2"/>
                <c:pt idx="0">
                  <c:v>Admitted to Institutional Care</c:v>
                </c:pt>
                <c:pt idx="1">
                  <c:v>Not readmitted to Institutional Care</c:v>
                </c:pt>
              </c:strCache>
            </c:strRef>
          </c:cat>
          <c:val>
            <c:numRef>
              <c:f>'6'!$B$15:$C$15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B9-4EE1-992A-201BEE7ADF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Location of Screen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'1'!$P$3</c:f>
              <c:strCache>
                <c:ptCount val="1"/>
                <c:pt idx="0">
                  <c:v>Percentage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B39-443F-962D-2EBA2E04F1D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B39-443F-962D-2EBA2E04F1D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B39-443F-962D-2EBA2E04F1D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B39-443F-962D-2EBA2E04F1D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B39-443F-962D-2EBA2E04F1D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B39-443F-962D-2EBA2E04F1D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1B39-443F-962D-2EBA2E04F1D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1B39-443F-962D-2EBA2E04F1DF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1B39-443F-962D-2EBA2E04F1D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1B39-443F-962D-2EBA2E04F1DF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1B39-443F-962D-2EBA2E04F1D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'1'!$A$4:$A$14</c:f>
              <c:strCache>
                <c:ptCount val="11"/>
                <c:pt idx="0">
                  <c:v>CMHC</c:v>
                </c:pt>
                <c:pt idx="1">
                  <c:v>Detention</c:v>
                </c:pt>
                <c:pt idx="2">
                  <c:v>Group Home</c:v>
                </c:pt>
                <c:pt idx="3">
                  <c:v>Hospital</c:v>
                </c:pt>
                <c:pt idx="4">
                  <c:v>Law Enforcement Center</c:v>
                </c:pt>
                <c:pt idx="5">
                  <c:v>Nursing Home</c:v>
                </c:pt>
                <c:pt idx="6">
                  <c:v>PRTF</c:v>
                </c:pt>
                <c:pt idx="7">
                  <c:v>School</c:v>
                </c:pt>
                <c:pt idx="8">
                  <c:v>telephone</c:v>
                </c:pt>
                <c:pt idx="9">
                  <c:v>Televideo</c:v>
                </c:pt>
                <c:pt idx="10">
                  <c:v>Other? </c:v>
                </c:pt>
              </c:strCache>
            </c:strRef>
          </c:cat>
          <c:val>
            <c:numRef>
              <c:f>'1'!$P$4:$P$14</c:f>
              <c:numCache>
                <c:formatCode>0.00%</c:formatCode>
                <c:ptCount val="11"/>
                <c:pt idx="0">
                  <c:v>1.2367211035357539E-2</c:v>
                </c:pt>
                <c:pt idx="1">
                  <c:v>3.8052957031869351E-3</c:v>
                </c:pt>
                <c:pt idx="2">
                  <c:v>0</c:v>
                </c:pt>
                <c:pt idx="3">
                  <c:v>1.078167115902965E-2</c:v>
                </c:pt>
                <c:pt idx="4">
                  <c:v>2.0612018392262565E-3</c:v>
                </c:pt>
                <c:pt idx="5">
                  <c:v>1.5855398763278897E-4</c:v>
                </c:pt>
                <c:pt idx="6">
                  <c:v>0</c:v>
                </c:pt>
                <c:pt idx="7">
                  <c:v>4.7566196289836689E-4</c:v>
                </c:pt>
                <c:pt idx="8">
                  <c:v>1.5855398763278897E-4</c:v>
                </c:pt>
                <c:pt idx="9">
                  <c:v>0.26367528143332802</c:v>
                </c:pt>
                <c:pt idx="10">
                  <c:v>2.6954177897574125E-3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1B39-443F-962D-2EBA2E04F1D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6</a:t>
            </a:r>
            <a:r>
              <a:rPr lang="en-US" baseline="0"/>
              <a:t>-Month Outcome after Inital Admission to State Hopsital</a:t>
            </a:r>
            <a:endParaRPr lang="en-US"/>
          </a:p>
        </c:rich>
      </c:tx>
      <c:layout>
        <c:manualLayout>
          <c:xMode val="edge"/>
          <c:yMode val="edge"/>
          <c:x val="0.19793250843644544"/>
          <c:y val="3.2407503116164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31B-4EE6-81F6-8CD14C860EE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31B-4EE6-81F6-8CD14C860EE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'6'!$B$5:$C$5</c:f>
              <c:strCache>
                <c:ptCount val="2"/>
                <c:pt idx="0">
                  <c:v>Admitted to Institutional Care</c:v>
                </c:pt>
                <c:pt idx="1">
                  <c:v>Not readmitted to Institutional Care</c:v>
                </c:pt>
              </c:strCache>
            </c:strRef>
          </c:cat>
          <c:val>
            <c:numRef>
              <c:f>'6'!$B$15:$C$15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31B-4EE6-81F6-8CD14C860EE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Utilization by Month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'3, 4, 5'!$A$8</c:f>
              <c:strCache>
                <c:ptCount val="1"/>
                <c:pt idx="0">
                  <c:v>Number of Individuals Admitted to Institutional Care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'3, 4, 5'!$B$7:$M$7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'3, 4, 5'!$B$8:$M$8</c:f>
              <c:numCache>
                <c:formatCode>General</c:formatCode>
                <c:ptCount val="12"/>
                <c:pt idx="0">
                  <c:v>137</c:v>
                </c:pt>
                <c:pt idx="1">
                  <c:v>114</c:v>
                </c:pt>
                <c:pt idx="2">
                  <c:v>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58-48A6-8577-E23FA0427877}"/>
            </c:ext>
          </c:extLst>
        </c:ser>
        <c:ser>
          <c:idx val="1"/>
          <c:order val="1"/>
          <c:tx>
            <c:strRef>
              <c:f>'3, 4, 5'!$A$9</c:f>
              <c:strCache>
                <c:ptCount val="1"/>
                <c:pt idx="0">
                  <c:v>Number of Individuals Utilizing SIAs (Diverted)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'3, 4, 5'!$B$7:$M$7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'3, 4, 5'!$B$9:$M$9</c:f>
              <c:numCache>
                <c:formatCode>General</c:formatCode>
                <c:ptCount val="12"/>
                <c:pt idx="0">
                  <c:v>90</c:v>
                </c:pt>
                <c:pt idx="1">
                  <c:v>116</c:v>
                </c:pt>
                <c:pt idx="2">
                  <c:v>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58-48A6-8577-E23FA0427877}"/>
            </c:ext>
          </c:extLst>
        </c:ser>
        <c:ser>
          <c:idx val="2"/>
          <c:order val="2"/>
          <c:tx>
            <c:strRef>
              <c:f>'3, 4, 5'!$A$10</c:f>
              <c:strCache>
                <c:ptCount val="1"/>
                <c:pt idx="0">
                  <c:v>Number of Individuals Referred &amp; Connected to Community Providers and Resources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'3, 4, 5'!$B$7:$M$7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'3, 4, 5'!$B$10:$M$10</c:f>
              <c:numCache>
                <c:formatCode>General</c:formatCode>
                <c:ptCount val="12"/>
                <c:pt idx="0">
                  <c:v>376</c:v>
                </c:pt>
                <c:pt idx="1">
                  <c:v>384</c:v>
                </c:pt>
                <c:pt idx="2">
                  <c:v>415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58-48A6-8577-E23FA04278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09805551"/>
        <c:axId val="1209804303"/>
      </c:lineChart>
      <c:catAx>
        <c:axId val="12098055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9804303"/>
        <c:crosses val="autoZero"/>
        <c:auto val="1"/>
        <c:lblAlgn val="ctr"/>
        <c:lblOffset val="100"/>
        <c:noMultiLvlLbl val="0"/>
      </c:catAx>
      <c:valAx>
        <c:axId val="12098043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98055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State Hospital Utilization by Month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'3, 4, 5'!$A$8</c:f>
              <c:strCache>
                <c:ptCount val="1"/>
                <c:pt idx="0">
                  <c:v>Number of Individuals Admitted to Institutional Care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'3, 4, 5'!$B$7:$M$7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'3, 4, 5'!$B$8:$M$8</c:f>
              <c:numCache>
                <c:formatCode>General</c:formatCode>
                <c:ptCount val="12"/>
                <c:pt idx="0">
                  <c:v>137</c:v>
                </c:pt>
                <c:pt idx="1">
                  <c:v>114</c:v>
                </c:pt>
                <c:pt idx="2">
                  <c:v>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10-412D-9260-4FDFB0055E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09805551"/>
        <c:axId val="1209804303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'3, 4, 5'!$A$9</c15:sqref>
                        </c15:formulaRef>
                      </c:ext>
                    </c:extLst>
                    <c:strCache>
                      <c:ptCount val="1"/>
                      <c:pt idx="0">
                        <c:v>Number of Individuals Utilizing SIAs (Diverted)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'3, 4, 5'!$B$7:$M$7</c15:sqref>
                        </c15:formulaRef>
                      </c:ext>
                    </c:extLst>
                    <c:strCache>
                      <c:ptCount val="12"/>
                      <c:pt idx="0">
                        <c:v>July</c:v>
                      </c:pt>
                      <c:pt idx="1">
                        <c:v>August</c:v>
                      </c:pt>
                      <c:pt idx="2">
                        <c:v>September</c:v>
                      </c:pt>
                      <c:pt idx="3">
                        <c:v>October</c:v>
                      </c:pt>
                      <c:pt idx="4">
                        <c:v>November</c:v>
                      </c:pt>
                      <c:pt idx="5">
                        <c:v>December</c:v>
                      </c:pt>
                      <c:pt idx="6">
                        <c:v>January</c:v>
                      </c:pt>
                      <c:pt idx="7">
                        <c:v>February</c:v>
                      </c:pt>
                      <c:pt idx="8">
                        <c:v>March</c:v>
                      </c:pt>
                      <c:pt idx="9">
                        <c:v>April</c:v>
                      </c:pt>
                      <c:pt idx="10">
                        <c:v>May</c:v>
                      </c:pt>
                      <c:pt idx="11">
                        <c:v>June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'3, 4, 5'!$B$9:$M$9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90</c:v>
                      </c:pt>
                      <c:pt idx="1">
                        <c:v>116</c:v>
                      </c:pt>
                      <c:pt idx="2">
                        <c:v>112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8810-412D-9260-4FDFB0055ED3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'3, 4, 5'!$A$10</c15:sqref>
                        </c15:formulaRef>
                      </c:ext>
                    </c:extLst>
                    <c:strCache>
                      <c:ptCount val="1"/>
                      <c:pt idx="0">
                        <c:v>Number of Individuals Referred &amp; Connected to Community Providers and Resources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'3, 4, 5'!$B$7:$M$7</c15:sqref>
                        </c15:formulaRef>
                      </c:ext>
                    </c:extLst>
                    <c:strCache>
                      <c:ptCount val="12"/>
                      <c:pt idx="0">
                        <c:v>July</c:v>
                      </c:pt>
                      <c:pt idx="1">
                        <c:v>August</c:v>
                      </c:pt>
                      <c:pt idx="2">
                        <c:v>September</c:v>
                      </c:pt>
                      <c:pt idx="3">
                        <c:v>October</c:v>
                      </c:pt>
                      <c:pt idx="4">
                        <c:v>November</c:v>
                      </c:pt>
                      <c:pt idx="5">
                        <c:v>December</c:v>
                      </c:pt>
                      <c:pt idx="6">
                        <c:v>January</c:v>
                      </c:pt>
                      <c:pt idx="7">
                        <c:v>February</c:v>
                      </c:pt>
                      <c:pt idx="8">
                        <c:v>March</c:v>
                      </c:pt>
                      <c:pt idx="9">
                        <c:v>April</c:v>
                      </c:pt>
                      <c:pt idx="10">
                        <c:v>May</c:v>
                      </c:pt>
                      <c:pt idx="11">
                        <c:v>June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'3, 4, 5'!$B$10:$M$10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376</c:v>
                      </c:pt>
                      <c:pt idx="1">
                        <c:v>384</c:v>
                      </c:pt>
                      <c:pt idx="2">
                        <c:v>415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8810-412D-9260-4FDFB0055ED3}"/>
                  </c:ext>
                </c:extLst>
              </c15:ser>
            </c15:filteredLineSeries>
          </c:ext>
        </c:extLst>
      </c:lineChart>
      <c:catAx>
        <c:axId val="12098055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9804303"/>
        <c:crosses val="autoZero"/>
        <c:auto val="1"/>
        <c:lblAlgn val="ctr"/>
        <c:lblOffset val="100"/>
        <c:noMultiLvlLbl val="0"/>
      </c:catAx>
      <c:valAx>
        <c:axId val="12098043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98055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SIA Utilziation by Month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'3, 4, 5'!$A$9</c:f>
              <c:strCache>
                <c:ptCount val="1"/>
                <c:pt idx="0">
                  <c:v>Number of Individuals Utilizing SIAs (Diverted)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'3, 4, 5'!$B$7:$M$7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'3, 4, 5'!$B$9:$M$9</c:f>
              <c:numCache>
                <c:formatCode>General</c:formatCode>
                <c:ptCount val="12"/>
                <c:pt idx="0">
                  <c:v>90</c:v>
                </c:pt>
                <c:pt idx="1">
                  <c:v>116</c:v>
                </c:pt>
                <c:pt idx="2">
                  <c:v>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8E-4F7D-8166-A18BDD46F7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09805551"/>
        <c:axId val="1209804303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'3, 4, 5'!$A$8</c15:sqref>
                        </c15:formulaRef>
                      </c:ext>
                    </c:extLst>
                    <c:strCache>
                      <c:ptCount val="1"/>
                      <c:pt idx="0">
                        <c:v>Number of Individuals Admitted to Institutional Care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'3, 4, 5'!$B$7:$M$7</c15:sqref>
                        </c15:formulaRef>
                      </c:ext>
                    </c:extLst>
                    <c:strCache>
                      <c:ptCount val="12"/>
                      <c:pt idx="0">
                        <c:v>July</c:v>
                      </c:pt>
                      <c:pt idx="1">
                        <c:v>August</c:v>
                      </c:pt>
                      <c:pt idx="2">
                        <c:v>September</c:v>
                      </c:pt>
                      <c:pt idx="3">
                        <c:v>October</c:v>
                      </c:pt>
                      <c:pt idx="4">
                        <c:v>November</c:v>
                      </c:pt>
                      <c:pt idx="5">
                        <c:v>December</c:v>
                      </c:pt>
                      <c:pt idx="6">
                        <c:v>January</c:v>
                      </c:pt>
                      <c:pt idx="7">
                        <c:v>February</c:v>
                      </c:pt>
                      <c:pt idx="8">
                        <c:v>March</c:v>
                      </c:pt>
                      <c:pt idx="9">
                        <c:v>April</c:v>
                      </c:pt>
                      <c:pt idx="10">
                        <c:v>May</c:v>
                      </c:pt>
                      <c:pt idx="11">
                        <c:v>June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'3, 4, 5'!$B$8:$M$8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137</c:v>
                      </c:pt>
                      <c:pt idx="1">
                        <c:v>114</c:v>
                      </c:pt>
                      <c:pt idx="2">
                        <c:v>124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838E-4F7D-8166-A18BDD46F7BD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'3, 4, 5'!$A$10</c15:sqref>
                        </c15:formulaRef>
                      </c:ext>
                    </c:extLst>
                    <c:strCache>
                      <c:ptCount val="1"/>
                      <c:pt idx="0">
                        <c:v>Number of Individuals Referred &amp; Connected to Community Providers and Resources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'3, 4, 5'!$B$7:$M$7</c15:sqref>
                        </c15:formulaRef>
                      </c:ext>
                    </c:extLst>
                    <c:strCache>
                      <c:ptCount val="12"/>
                      <c:pt idx="0">
                        <c:v>July</c:v>
                      </c:pt>
                      <c:pt idx="1">
                        <c:v>August</c:v>
                      </c:pt>
                      <c:pt idx="2">
                        <c:v>September</c:v>
                      </c:pt>
                      <c:pt idx="3">
                        <c:v>October</c:v>
                      </c:pt>
                      <c:pt idx="4">
                        <c:v>November</c:v>
                      </c:pt>
                      <c:pt idx="5">
                        <c:v>December</c:v>
                      </c:pt>
                      <c:pt idx="6">
                        <c:v>January</c:v>
                      </c:pt>
                      <c:pt idx="7">
                        <c:v>February</c:v>
                      </c:pt>
                      <c:pt idx="8">
                        <c:v>March</c:v>
                      </c:pt>
                      <c:pt idx="9">
                        <c:v>April</c:v>
                      </c:pt>
                      <c:pt idx="10">
                        <c:v>May</c:v>
                      </c:pt>
                      <c:pt idx="11">
                        <c:v>June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'3, 4, 5'!$B$10:$M$10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376</c:v>
                      </c:pt>
                      <c:pt idx="1">
                        <c:v>384</c:v>
                      </c:pt>
                      <c:pt idx="2">
                        <c:v>415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838E-4F7D-8166-A18BDD46F7BD}"/>
                  </c:ext>
                </c:extLst>
              </c15:ser>
            </c15:filteredLineSeries>
          </c:ext>
        </c:extLst>
      </c:lineChart>
      <c:catAx>
        <c:axId val="12098055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9804303"/>
        <c:crosses val="autoZero"/>
        <c:auto val="1"/>
        <c:lblAlgn val="ctr"/>
        <c:lblOffset val="100"/>
        <c:noMultiLvlLbl val="0"/>
      </c:catAx>
      <c:valAx>
        <c:axId val="12098043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98055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_xlchart.v5.9</cx:f>
        <cx:nf>_xlchart.v5.8</cx:nf>
      </cx:strDim>
      <cx:numDim type="colorVal">
        <cx:f>_xlchart.v5.11</cx:f>
        <cx:nf>_xlchart.v5.10</cx:nf>
      </cx:numDim>
    </cx:data>
  </cx:chartData>
  <cx:chart>
    <cx:title pos="t" align="ctr" overlay="0">
      <cx:tx>
        <cx:txData>
          <cx:v>State Hospital Screens by County of Residence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State Hospital Screens by County of Residence</a:t>
          </a:r>
        </a:p>
      </cx:txPr>
    </cx:title>
    <cx:plotArea>
      <cx:plotAreaRegion>
        <cx:series layoutId="regionMap" uniqueId="{C4ECAF49-1377-4AE7-95F7-85950E3541AE}">
          <cx:tx>
            <cx:txData>
              <cx:f>_xlchart.v5.10</cx:f>
              <cx:v>total</cx:v>
            </cx:txData>
          </cx:tx>
          <cx:dataLabels>
            <cx:visibility seriesName="0" categoryName="0" value="1"/>
          </cx:dataLabels>
          <cx:dataId val="0"/>
          <cx:layoutPr>
            <cx:geography cultureLanguage="en-US" cultureRegion="US" attribution="Powered by Bing">
              <cx:geoCache provider="{E9337A44-BEBE-4D9F-B70C-5C5E7DAFC167}">
                <cx:binary>7H1pc9tKku1fcfjzoy4KOybGHSGAuxbKkmy17xcELdHY9x2/fg5AUiKKshs2OdExeM24lyYBZIHC
ycrMyq3++7n8r2d3s44/lJ7rJ//1XH76aKZp+F9//ZU8mxtvnVx41nMcJMGP9OI58P4Kfvywnjd/
vcTrwvKNv1iG8H89m+s43ZQf//HfGM3YBNfB8zq1Av9ztomr+02SuWnyi3PvnvqwfvEsf2wlaWw9
p+TTx6u1n6yTj93j7KeP2v3l03R1P/74YeOnVlo9VuHm08cONfvxw1/0TY5+0AcXvznNXkDMSRcC
4WRWZiWlfckfP7iBb+xOjxT+QuY5XmB5gWlfZH/z27UHeg0P50cQv3zQgsxPq/3Jd39Z+7vWLy/x
Jknwt7X/vjNC5+/Bw3h450HQd31u7t4AYACLTx+/+Fa6efnwkK7TDZ6jlQTtz4srLWj+6C8YEk/p
ry6ERwfw3KhLDlCmH/K/OtUF81cgX1/eX/3yOf42wkRhRU7mKWSVC0lURIHj2C2y3P6mO2Tddeyc
AGuHvA+mHYIBAXp5fT253T/bdyfGbwOqsITnRI7ZTlmJAla44BmeZ0VBfJ3SW3mxBfbSdTf+nwPb
Je8BbJdgQMCq96unswKrXMgCqwiEeZO1HVksXAisRBRCxHdlsRoHxQnAdsl7ANslGBCwl7fjyf3D
6qzYyheszCg8L++kLRQ1hS3Ls4TjGXk7aSlpfOm/bOIkOAHeoxF6IHxEMyCQtfnlw+ScYlm+4ERZ
VHiObGcnjbB4IfAcB8kMRXwojzVznWz+XB53yXuA2iUYEKLq5b06ud8/3PNoWlZWZF7m2FdN2pm0
8oUgM4IiKrtJLexvvtW06jr+von/HFqKvge2FMWQwP3yeH1ucGUiwYxiyfvgitDGMsuyyk7bihS4
WeqeBG6Xvg+4XYoBgXv5qM0XZ1a4yoUgMgpDRG4L77GVTFiJkxluZyXj/KFUvkyfTawbT1G49Ag9
ID6664BAvlqsni73D/k80llkRJaVoHTbF+26UC5YhfCyLO7MaUo6X1lBsf5z4dwl74Ftl2BAwELv
Pp7bWOZE2MJY67w/d2W4LgRGhjW1PU9ZVNCC6Skzl6LvgS1FMSRwV1/u1fOiK8GlSBSB+7nLUcK8
5iRJedcxpQZZ/P0keKkB+uBLkQwI4KvJ5f3t5Nu/FMz/Dlfo/PLL4+WXz1/OrDYIi4UaEaRX9uoY
9eIFkXmW48U3u/DQMMDyKUvXWZSdoDveGaMHE75DNSA+vP/yMP+XTNj12P8ysIG1GQdHGS/tYEbg
ogOzcgHtIYpkbz0o+5tv1273WWL+uXHQoe4Bbef6AYF6fXl7Zh9L40ATMEG3ip8y+eB5ueBFURYk
hYpTXa/9E3wsHeoecHauHxCcs/vJ5LqHrvitacpLjEw46WeIkgsJ0UcW8roV1xSus3izcTfVn89U
eoAe6NIkAwJ4urjtYwv8Br7ShQJoJYXfKluG8oo2MxZuFpFnMWfbV1cMTy3fPwVeir4HuhTFgMB9
mDxdnjt5AO5sRhAUKrbcoKqwsKEYjlKrD5tifUq2AEXfA0+KYkB4avPJ/epqclYFK10QiOPGJqLM
pSYPhBVEOEy305TyhmrmJg6czQk69miEHtge0QwL3W8TSOO9PDyHx6xJ+ZBYhkcocq9MD21iwpAL
GVlOHPyi+9vukkHMTbWBJP5zPQuouiP0g7dLMyR4ry//9Zr7N/QsljONL1vaQ0vpWQUTGzlcwt7M
UihnqOauTzCiOtR9gD2826BAXX0Z72fOeSasIBGoV3ZnPiEr4HDCAlVRQAjy56gG2Smpee4heS9c
DwmGBOxqOj33uocovAA/1C60TOtb4ULisTIS9i5wyo7SkJx6il1M0ffBtnvHAYF7s0D4cXJ9fd6J
ywsKA3x3sSd64soXBMFJXlR25hQF742F4OHGdf9c3x6N0APiI5oBgaytbi5vAfM5QZYuWBjKkrT3
JNM6FzoZ6hgC/P2cLi3w1j5g/nOQj0boAfIRzaBAfjqzewoQI5lWQTCK0rzihSJLRJS493MxtaA4
yS1F0ffCtXPHAaG6elBXCFGdc+YqFzwHpyPHvonfjl0lXyCRT2Iwt7erXSo5ZJV8D+JTVkP0AD3w
pUkGBPD1t/MGmOULnrAcfE974+lo7iJfj4j8PsAMuX0Y4buuTokud6h74Nq5fkCgjifa5eOX+/2j
Pc9qSCZQpYgFbN0XlL5tvI4oZ5FZQrYXULGC8Qa1WtkJ+Zj0AD3QpUmGBPBCu1rcnjlrT75QiMRB
5+5yuuhlEfQx4ZBuC+N678E6nLpj69mx/JPS9o6H6APz0X0HBPTN6v5+8XDOiQz1ijksNNbz9nUk
oHksnhC438XuqfyumyCOreTPzWaKvge+FMWAwB2vbhd388uz1rrAzYy0eQT9dmnxdOqFcIEqF5EX
uJ9M4sC3QnN9QurtmB6hB8RHNAMCeTl5Ort/Q5KRnykh9te+6OURyp0YJN6+1ihS7ublpjjJu0HR
94CXohgQuOPVl9n15ZnlsyJxBNi+HydShAsWZpbASNxWC1PyeRxkhrs+QUDTA/TAlyYZEMCTcRO3
PyvAyMpgWRT2Kz/xPmN9zCiyKHLwWx7aV5OXJnx/ArL0AD2QpUkGhOyNdocY/tlNaMRvBQFR3lcT
uePbQMxIRII1xPdWdFOh3pvnO8TyTzKhj4foAfMx0YCAnt1fzi9v9nPpPGthDhYUslt/UpqIWnIe
ZYtIwnlV0IcTeRavzbX35yY0Rd8DX4piQOBer2bntp+RoY5w/t5+hhA+nMGNn0MWOKRFEkrxXgfG
KWZzl7wHpl2CAUE6uT5zCxZelBlWYXYimQJUES9YgUcrFmVnT9Fa1z2hEcvkgLgHpIeXDwjQm8nl
+KwRBDiiZAHFhWQnf6kFUDNHuUb0ihw1R28265cTQn5d8h6AdgkGBOnTajU+s+mEyjRJ4WA+/bSz
DnyTAjxTW52qUKbTUxC8nGQ40QP0gJcmGRDAcFmc2+0oSygfkQmSVw8VqoJAPZGaLg+7IgQquXXi
uqe4G7vkPTDtEgwI0eUEaVTnXu+gzJs0kpjfKc9jbyNHOAYxoZ23mQJ3uUEm1WnrneMheoB8TDQg
oDF1H55W94/zcy55UPWNXnWcKNBBITgbWcxe8MBWLlMIYzolRRCnJ9TzHQ/RA+FjogEhfP4+lCjp
h5W88yc3qvVQRDf2FEMEJNywlD01Pan7ZIe6B6ad6wcEJyK5MyTInXO6ws+EvqGSQH7ih0IKJOEI
HM07uU3N2iv0XEV+3J+7KOgBeqBLkwwI4KfF9dmNZQFqVUAx7vt+RuECMllkOH5nVFGL2ifLPc1W
7tL3QJe644DAXa7m50/EkGVOYIWfVFo3fYGJjCYdu8nLUBlyy8A8LQ2DHqAHvjTJgACG//j28bzC
uSkbUQT0t2tfR+qWXHC4gkMQ6L08Gzhz/fTPRXOXvAe0XYIBATsFsFfXi7MqXmTXMJi2kvgTxYvo
LepOOCD7rrk8BbaOa52geY9G6IHwEc2AQL5Z3T7OVjeT+2/nncIs8peRm75FUaE8kAjSI8qH5pQc
JZpvAj81Ag/96v98Ar8zRg+M36EaEMrz1Xg2ObMNLSNTqgkNoAvle2IajitZQWd31BptX9TaaB68
GNjY4ISpfDRCD5iPaAYE8gzdss46i5ULBpsvNMlyWyuaymlGaEjmJEzznRHddFroxHGxn8UJ83jW
Ie+BbZdgQMA+zC+fbs/bSwHQCighgRm1fdFRP+ECeRhtS+jteWoB/GCuC/+Ujgr0AD3gpUkGBPD1
5PLr5PbsTsmmxk9Cr7h9ngVlSGOdpKBmAW3938/DuN6s841/onfyvUF6gP0e2YAAn1/efz13zTam
K9pB7+s96QktXWCnHGRtYF+V9kXJ6vk6zk+p2aboeyBMUQwI3Nnq61nD+ag7QVSXQ1PSLXTUNG7c
zzyCh5y8b7VAqeEgPyGmPzuk7gFr5/ohgXp/3p4oCOc3eY77PrPvxRQ4NPdHQJ+qAIS74RSj6pC6
D5yH1w8IzpvL+8W5CzuBF8vy+57u1CxFOxSGNB1w9iYXVXVws46xPdgJq94ufQ9oqTsOCNymFSSs
qdV4LwjPkdSKCcuiKkxC+VD7ovFFnhy80ijG33muqJBC05gRtlRwQsub4yF6oHxMNCCgkbe8uD5z
f3eUH0AyC4K4M5Qo11XThwzZrSIR5e3aiSrkna89yz2pw/vRCD1QPqIZFMj3d+feXYUI2DwFiTnb
qXycs8EgeohkrLcGOYd+DViu4Sm7q1D0veDt3HFA4F5fqpPHx7Oay+gmJ8LzLO4LdOmVkID2RsiN
ZdDnfy/ID9G9Xn/fpOkJFjM9QA98aZIBAYydzK7OXN8pYbmD8mvsD3qch4NMOwkN8qmwwnydOJtT
OlbRA/TAlCYZEKbLS+3qzAkbKOoTRVZk5d2kpLRuEzDiJNT8vZbl7027bQ/Q5frZOSljgx6gB8A0
yYAAxuoIPudzd53DapfAqtp5nI+DCSK2J0QW5Y4DKAcVViuJuT5lDh+N0APjI5oBgYzIvra6Pmt0
H1EFxPbRmGoXVqAxRlrdNh74VsPQUb2W/xy4JyyCr6kBeiBMkwwL4LOi26CH7IxXNyO9AkbaFQP/
RtMAp31RMxhP+jRo36j74fp2/YBAvVlgzbtXfufwa2AvGihWZNO9XyzWJNOJCPMyzK6ZIIXqjYUF
7wluqw55D1y79xsSsChJOK9HEh5HpnFIygjedvPV0UpdEZC4wdJOSFQinOSE7NL3gbNLMSA8b5Fv
M78850xtyuZR0onOkFv5SrstxAtGRHMyHsW87YtaBN0i28Y8YWMwir4HuBTFoMBdPcxX5wRXwpaw
0KzYOPIVvMM527S1QTgILuj3247dboLEDP5cDlP0vcDt3HFQ4D48nBNatPxELjPL/SwypFygoVyz
1+9u3lIa9naTnNDUpkPdC9aDuw0J1LOrV4hjhHuaPYa66rVJfMRMFrGcfc2tOlzl3HZV3vbUu5bc
P/4bm2ysX17ihgN2/376SNH3wbR7xwGhunq4nJ3VedzkpytNreZbAyJKDCNoD8x/kp++StbGCa7j
LnkPZLsEQwL28fHyvDtyK9hkhkAQ760n2sMoISVdUFjksu5l/9a1uErT9Sl7cVP0fUDt3nFIqH55
/LCafnh4vOwR8vk3bOp7d/Y8W/hMZBaaQH5rJ9qRJ/CYKW2Wz5vf+1BX3J2YZkvR92A+imJAzHc3
X6Bpx91ZTTt0k8UeR6hW2jk86Vhjk4FLYAvIO9OOWm/fmRbad4QnmHdHI/SBmL7rkEBetYrjcXWz
OKtdACDRAAs2HbItmxcNtIi2/ihKJDKNcNAK8zTwrBPsgrv3RumD9Ht0Q0L7/vLxca+u3zWhP/zV
GtHGJrgO0GEfKXa/3Ji76QuAsnCkUr8Pc9PmQ0FZxL40lVqq3cXr9ITS0y55H3w79xsQsPeXTwhP
nVlUI62LR9rA+96zJq+rSQlBYtfWw0Lldd2vC9SdniCp6QF6wEuTDAngye1Z3WcoRoT5jvX4W8pW
x85CVh8aeiCpay8ttsb9/cY/wWnWoe6D5+HdBgXm3Rf1eqHtn+05JDGcKE3ZEofelO2L7pwFSQ3T
Cq7unT+U0rv3mzD77lrPf+4RPRqhF8DUXYcE8kI7q0UlNwVJ6MEj7mYsDXDTpZ80fYLfjzveW88n
GFQd6j7AHt5tUKCeeU86eFnQmh3uz920PLaTkViNwn+6PeW9ddKWdF3yXoAe3m9IiK5WV2e2m3iu
Sc3j36KKHc2KFofYlZ3nhN3KiKoUvg8C5xSrqUPeB9gOwZCA/fLwcOZEWrkJVMAqwoKnfR2na8kC
7GHkwr/GJA+dU/dZkpyUVUsP0Ade6p4DAvjhEkueM6tYGdEpRIy38NE1hs0O3dh4nZB9/wYI60N8
H9ZY8ZygZCn6HuhSFEMCV4Njav94z2EfI6gsKajt35cpUckgTVGwgo3qGJHQqD7DKfTnZvFDh7wP
ph2CIUE6Gc+esM/gOVHFjIQzGfULO2VKG8Wo4sf2KRKygLYSm/I/PWxejALb/Z0ALz1CH4RpmiGB
jD1wztw3Ca7kpu9os1Nk+6JM5LbAkBCZoGVwe55yRD1gB5yT2ibRA/RBmLrnkAC+WZy3E3SzwSDD
wlreGU2UYFbgQpabjNvdspahPFIPnnVKM+gueR9oO/cbErCPl9NzN4KGl5FhBBQX7rClM+CBbVsY
jA2e2xctntP1jx8ntYR+oEfogzBNMyyQb8+eNQ2DmSjYoux10XO43t3Vf7OcwNOCOUXf0VOypwFu
Z4B+2HZIBgXtBD2xzurKQGWwhCxbdl8ZTFlXDbTo4dGUKNE2c7pBJ6wT3BgP1AC9oO3ec0jQfrm5
PXdFPyshcAcf1LuTFitdZMUzUMm7tD5aMGeef0pF/0OXvg+6XYoBgfs4X92cd8fXJvcC7WJRPbrV
qu8YzAwvoEaJQvXRDLxTdnql6HugSlEMCdX7yeysAdumt2iTMbPvwUGnYzZJ1HAro+BlCzrlVn6M
N8YJkdsueR9kO/cbELBfbq9uV0//uk7035CN+XSpXn65fTh741MiEiRkbtmqWX4dmnfNdoeywmMz
l915qojqaf19nfnJKa1Pj4fowX/HRAPiwSe0Grg8d3QZKMosIZRc2ZrvaMTG03v1PKG5wPqUmDI9
QC9Uu/ccFKYPc+zbc+bFGbQClAbSfOiVN2pdBST4CE00q3kdTdvExJ49Jy3PntZHY/SC+IhqSCgv
tPni8fKcLnAENrAE47AFxNaUf6d4GWYD2jvtczD3N99mdD1Zz6aVnlDmSg/QB2PqnkMC+Nvl7Rih
q7PGJZEkQpA0gG4SlPLlL5BoAM0s8NtZTCV1PVVr/wXRqxNiksdD9MH36L7/BxD+9U/s/NXk08df
5ox8/M0s6mYK89j8Hb0w2xflZ4ELHOYXtubido1CKGF9tfaTdbKf1u8ESz++Xxi5p+v8bds/7dcP
w0oCLcj8NK604GXz6eMXeJ2QN06ZvEcHkElOXfI5w84l95skc9NfnXtNQR+v0/XET620OqD89dl9
OjtFugvcv/OwXuMLi5dPH6EdOQFukgNEm4E6Yf9tX9j94+9SbdZJ+unjqNn5gSioaEb1SxOrbHZ+
KDbbUwhRSkRBhSSmOHKtRcQ/fNSfmp8+cm1xJUCXsKoDEQclngTZ7hS6LaL9F1qUN1vHy/wWY+Tt
3wVuZRyk7e++f/Az7y6w/DT59JHF3xNuL2t+LsZAypIitS1NmpKMJgQePq/vYQHgavL/iJU6vCs4
8VXm2lk19+vaSjQpFG6L2nUszav88q50RGnGRYwZqpEbpcIS2xYZ4Tx0DCHQijwqbwpGT6xZWjul
52plIBD7W13aHDOpYraSblwntfhnVrD0YjIKmcBYytmoFr4e8lbnj3sOwiq2DDPdcsDr1388Bh7+
a5nt7WBTG/z2bbYJGv2X0Bc1DPp61RvDNqC/cijFSnv+BSUe/++c/C0mbEB7Lc44YsLX/UmP+bAh
3PMh0rphycM5xKJoF83jwOx7PmyEEJIfUK/BEDAq6fCh3DAtfMF8wyYiTIw3PgT7YTSOw+5FKPL9
PT5kjviQRaUwmngjTxkNYyX8hkM+FFjdMA1DYa5Yh7OtWvVyRyR3SZYn1Thxy5E9dtjCvQkJmdmc
74az2JAkc8zIJcevdE5xuFCT2FqOVM8bxd5DweTr1ElG1zV2ojXGbmoL3NgJi3lUM9VLJBSSrf3/
yH4dJoJg+iXr7dXINhWqlX9bkj3T8RcC9sRBpYEsYOsb9Kt7ZTrko2MdwgN0+LV2cYSd8OOxR2zz
ws5n2G4DEQb8hj3TiReKgp2/ETZGujual5LfEX4Q6ZC+XfHX1KphQwAiCugYgkhzl+0iPZVd2yjF
K6LrC852meuCz5hrKS3KZS3XmsFY4syvwhmpsii/sjI3WvJJGbgqNowJl5kkm2RSW4GaiJa7aI85
zTXtp9zKouXb14D1tDyNhXl70tf/tnQ+XBRV7S+JK/vL9hPXfIqzjFvk0fzt8Nu59phbV7qjvp1O
g8SZhZxzFUusW2umHBVTizcmQuROvJH1LfcCMnUVNdej0aIWBG/pME6qcWLsaXJiYqwssfylz+ZW
rdmBOanFKJzHCuMymsc8+kZZzgk/GhfmyLxyWaucIGr/I0+zaCaR3OSvYy+Zy1nMj2tPYJbtW6JL
vlrJ7hPxGF6tuFJ0VAbPexEa4/Y5Sro/HaXyaEbKOFyyLhMucb9wSX0tQ+7vOjGYSVKXK8k1bFUw
U1N16+zGTcR0SRJ9GYokmUWhXy7bN1fgfdWXPVnl+fTa1SVBxSaKimazdrxs30Y1SV21/SgwWTh3
8TcHnpGM9dzK1bef0f6Wuvl97af2Db8jnSZM8VkJxWAZseXhW3ssDaJxWbjp3LcjfR6ltSpYYbC0
hUoVAzdayJoouOaEH3G8ysly7ariSEqW7RvDFWMS2Pm8TOtYTb3QmNSpO5rWuflQKla5DErBWtbM
1CJxuRQtKVoKploVZr7UdStW2Sgk46zm3ElZW5bKC7kzk5XkmrGLbGl53LSQuGBeroxRriyVqLZV
jtj5xM84SeUCPRgzSR6pDlMvrcjUiGdJql8rzJIPWVsNIsWf+LrFLwsiZFoYke9KIF/bMucv9SDf
vbGZx8wZOdfaQ1YQyFM5M2/swJUd1bB1b9m+6db+U1AJ+YK493rNP0lVNRqLmFVWbcquGkFZLDhx
4SrZVDZ1a+5L4EzFziaKHiSqLbrVuBplybIIlUB1Ap4bjxguWZqyHU9SVvmhRB6n2Zbhal5dk2W4
vTr0jMpV2yv5ZFMm3/RStRKGm+c2r+PpZp/5TOenBHb7hOTs8yjhKrBoXI4DImWqbafFMhJJscy8
uhqHoZ+oXmiHY0+PC9VsHodYyZhLUW4E2ycjOCScMmF4T/3tfkHwPHTJnKV6PArUgshqOoogBJq3
9lM7NwWvUHbTVBdGKpP5wjyTNI/LlQVvjV7iPDKnI+9aTGpdZVNZ0YpEidXIVJRxEpWuqleMP6l1
UmjuqEg0M49SVcxMYaxn4aNY2hVYTBKXUpx/cUdiNXUyxZyafjRzHGseB+W0ZHVvnqQFsywkvV6K
7ixhInHB+n64rKU8BP/mjquyRsBqcpW4DZOzWlHyqSb7UYAfoMcTPeOIatlmPI5yoZhLjDeOSREv
eZ4daa4PSZE2X0OvJJPKM9YeW6bL2AjTJRsr7nRUGt+NCgwa5Eo9cVPRmueWPHdySxwnguWrozwR
Zqlbzgie35Jr3iyO3X1qj8kFySeOaD+3s1+OkngZRQ6kQR0Y3iQXiaGaYW6OdYERwRO5r0YciSdY
o+cTOY5sdfuTHLecR3k6bmVQewgb06QqPyLxOHfXJCuLJde8ObKbLx3V4W2v1vwwCeZSJIyF2gec
LS9sP/KRhJWXmM8V4kEhOMHfim9xE4fT06Wj3FWVwS4ytmZdtVQKfpwKdaiyjlIubSO/NUNICJbJ
qqVjkLHFyXcKCdlJ+yh5R80rnr0qrNpQK8H4IrKfa280sQKngnwxlTHjxpXayt9Wvvkmc1Xyor2V
y7I5SjXdE6DxYsufMyQczRyj+DyyPLUwHV/lw/DGCkiihVbGa55uORpMgkrj4sAZM7VljONSisaC
HV+PWLGYibqVLUdMnC3bT5xNKk0apXMvU0KVDwAHUk7ipclAVrdfdTZ7iZggm5hmGGpVc6vUMiH2
JG5TORyZBJbnXhUm41yF0yDDhBMMKN7SdiNXbT+2b1JzcPuJTeyJLkJsxkYgaKWYKqpZWaGr8pyu
GS4fLLBlp3dVM653VZHMu8oKMZwEo8BXvVQoJiK25lT9CmKmjDJ7oXulqhiNQEl1015GjFZznrJk
GEhYA1w05R3v3k+ycZRywSSS5c9+Ec/j2mVnHnw4S85OgoUkuarCNrqgPVaJITtWXAb2bAE5n8hS
NSOMsJB8plwKUa4QLcWMn+lKuPLdQlpYonuTl0w5L4qyXmajXC0qO4LG5/WxnVS1qnOCMZEdspBZ
Sat13phFuOrKDtn8SokUNSonjsKOSRnqU9EIRozW4uPFzA6p9qsJQ2jGSeWSVzQvrYtZYmT3ZdVI
Yv42tXJjnkW86alpyrlLJRm7EaZA++bLoT3lQv9rxjvB0mrMHrcxdto3v/kkh569EHxflXRm5Kjb
E4oIsaClnruJy2LlSWFxzRKsUc3U0ByW9dUkJvd2ULBqKeVr1nTUOBu5aujmT5YRrKsExhtXxI5W
jDJOZSpmVvJkIlfSgxcqZEYKjhknlbS09HCil8VXVzCJqouZrTnFU+W4yUTI9Ot4FOZqaMYTWWmm
9AjyxeRG81iInrxcfHT00lHNUVLPZLP6LrjhJAkxPTAZ1bqyblJdcGesmaoZGj/P3NCKNcFSvnrE
uk6LupqLHDcNK+5Hwoq3QVULi0xnJ2UuB+OUWPXXWDFS1eDzKVfbOgR09FXMLUGz3K9SWnq3Hmw8
rhqpvuU6qmCbnOrV0m3iMNeMFeRTLKP/loI0UmtbmXCwnyZ57Siq5XtzW6rzsVgyfmMxzt2I86au
lKbjoHTHQRI0emAdBomhjcJIWKQB62hpNCHz0knZu8gUv3h+tcSdJdMLV7pVJKqQNtpHgWqpc1H1
9ZLR4CwQpzBXs4nk5MlYKgpTLXnv0WIVZxxaRT0t65J8TaCT5Jz5IfJerSru6DlFH7hp7kbjOLZF
Va/FSq11WH+l+EJy/Gsp6SMhbqSmWW7MjLBUUz8nY7uGkaGUtTjxamsSBOnMyBNMOmJcleFCt2NP
dQ3RVy3G+7tMuH9WVUE+56ZnaiGrZqUcqiLrGldV+XckBOYVK8QLpbIKyLQkUAVJWrEJ5y/4osLj
VfS1HAhLPrVNVZJsR0VvC3fM3YleZt87lpeoLOeG08yTFpxcwTMiMOmkFG1VFGQ1LO2bUvRsVYfh
MB0JQqhWqfGFjaJEBRO4WuJHlprK9gJaderzOasFvshN3ZIfm7VkzSzT/5YHo6ll2VB5tjnxpZio
sSS4Y89k3DE/yv+Ws5SfKibztRCUGnP0vhBCb84H8jen8jIsYvhb31Q4NbkR2TzTeM6xJ1IZFDeZ
GI39LB9LYUVUhpPTKamVb65c3IwU/NL8MTM+O6J1ZYppoEHSCWpsxqzKVeYXNGfU3DBh5jX8eapl
BXcpRxwtcJRK5QtcXpY2Pxas5G8J/xd2mGpVPBFCswSLSl/EWg/HYW1fp4ILkzQJzXE4sjWu4Op5
wOafK8O0x1Llq3bMCmopKC+JEUMQ8oWt8YHkzMRcZ2YjphTHQTEvdXGV24GCWZwVquvxsjZydDWV
ImsWZmWiZoqj6USYuVVgYn0iVWPT0O+MIlDtwlALL38IPOFlNApnIcEfziTylHPtiaEET0bpfzfM
DD+7kDMtqkeKmgEYlZXM74FUMqqUZ9+wu4b7naTiOo/ySYHl8lQm2T9jhWANJQm2lvr2tDIEaUwU
16xCb0ECGNqKV3rLMBKxZqqa5Vpe2vaUh9rAEksIdX3aXvD21l709tVvKYPGtGwPUqf/8JhnxTfK
KLTKytRStIBRjWZVwzUal5R6hNVy8719s14/tV8LztmfFmEzTuEQv4l1P146NYy99lMqMuHCYAw1
dsSbkYc1Q3u4ffOaq94ufTvWfhLFBNbbT0+/DWMHwu5m1YOT49m8DcSMBGNRmYzaHnq78OAGb+Pk
jt6Yi7zoYHX8+gcEsJxnupsuajtXJnUYPdmNjrMaMz6De3TsxDyjuu1quz3Yvr1d83YsqJrV/dt3
6hop1y3VH6XfXNEODi6jxnPaBQNFazY/6e2Yn4V2rW2vfPeXZQpnaY7sl7uLWlJXZtKpU9ifQz7m
6klQSHdENoqpT2Bo5wncH29vYmN1tV+jqorUQk/rsdXaWnnYuFHezm+/v3+Ofx2lvd6JTU9LywBr
WX6swybHrxMZ1cqZgGjtUtj1badYtR9rXsKiooxGWpmksA1rPVi2n97eLIM9PMZE+diFMJ2/XdF+
8keGo4lJWWhOl6Clf+8YZozlqm/Dv12D7MzPYRjUU2bEkaXp5XiL/c1I9KpJFo7k2f+Kc/LGeo6h
2H+ktHP80Df+j/97HnQCv97PPeha8OPHpup4PtvgT0O192QKFwIjCXCdY1dYeCSbduB797mATUdR
PYiWV006FM4dhnF4DnvsoOcZOmGiHg3+z70nEwUSyM3g4PJm8Q+KnH7Lk9m4xzthHAFec5HDvrYo
QUbz48bPeRDGsUWTd2qjdq4ad+wqIsRn7sxErH0tEbkadieb+xresEz2cz14sk3TdxeRGBr2SOUU
P/kc4mqscdzS9DViWZkq6mjArBom58t3dhkYtqWZsTDO2STnx/8r3Pl/ju/AKr/iu0vX3fhHbNcS
vbEdgz1CwEMiQnPb0Mwb22EnAuwhggAeWnUiTe+Q7WCRNf05xSazi2fBkXu2Q+9OrF3RhY9T0IlA
En6H69ijoI2IrDGFl+DCR1YxKyA6dMh1sRKZ8Amw5lUpcHUwcQQTyiKt8nCcFfCLaTYjmcvK4BMV
YU42vpWKvLonsJheyjxzpKfCDEYjWMNMBLOMY3PbveV481GosdiXMj5wsXJ1ygJ+ktxahUmYzv/D
d43kEhUg8XN5d+m/bGLsAfUO64HugPXAdNgHG9tdIDgtg78OWK/ZDR2VPyjtYUiD+1vgGlFEhBlZ
DilmKAxCwsKe9VqJhzwHhFoQ20Fi4e/wHml4i5J4YH+OYQVCBOz6jCDRIe+VZoadoImMFchIimB0
Ean07urKjDJtlPi6uo1OS0Jt6ZpYSBX3N6OTXDHUrCCirqWtREwb4SgZOKMmphD59/mWI8OotMr/
CLldjgSUzc+Z7WazftkccRoWlq+chlEumCYHFanEkCNS0zFyx2nNKUg3EanvaOePoDXk6Z7TUKiC
3UWVpics9tFBEO+N05rtPJimMk1CkRKaX8m/xWlHuhVBSAYVMSg0Rjse9J7vctpIzqqI8yv+yiIF
U0y4RJpWJisYoWb7zLS2Uz2apTLCNf8UakVqVkE1zy+ELNahTpmknlieI5CJm5NKAo2TZWQGD4pd
ThRFF2Z1HIQWpGRRw0dn6yL//T9CbmueQbb8nO/G8PS6b7lRb8k5TZ7zgYxrNncBm8ESAwtBiBzI
OGRDYAtqDpu/iLjqjfNQkCEqaCyA3Bkkb+HcG+c1XS+hCJF0CW5pthj5Hc5r9WdXxjWaVYSChc0p
Qs12OS+wCcKRmetfSaxnezPB5tl6Ho+4LJ9FI9MKNJ54gvAYF5U3EfL0O8eZ/KRwzataMp4Sw5Gm
gp68FH5ea0maeogyEqwcG3084oy1qDv+ZGTWvEYQ3kHkxCRjSa/KtWvnGy/ODNUiKa8SGT7TkTXi
bc3P83RReGHjxUr5Wq1rxJUCxiFa4dR/GyXila60rA1F13g3eYE/kbtOYFNP8pRDtCr3irGVZ0yg
IqXEv82kJJ6zWcWOPQJXuFKGoqbnCZa+MVs/4LrvCVtHT3zJc1ckKRTlVuHKxJ7HoQEf7H8mSTtJ
muSJn0+S1y2vjwV0Q/g2TRQ07IW1CCsNFaHNqf00ES9ghcpgUCQWHQhnNPOWWOQ1NkkfMqzMVyMA
bTuw7sHEwAkkLv+eEXBsgKKtC8xjRfof9s6rqY002tq/qKc6h8uvWyIJDDYYg2+6GJvpnHP/+vO8
EgKJVMU5d1/pZpLcoIGlHddaG4Kszj/zxnaLAKvsnI4xZ7Lq8npY+HY7SzcqK9GzDp5Qo5D7L9Jy
7tr7ps2iYzUw47ry5tTIv0dGrE5L+C9q8X1sxmZY2pEa3zTSbBc/5IGJ0s85rCW3dLKpuEvhRJqV
x7JJXh6AtwaeaDo+Bt4RF+7ea7nFU0+oE7mfyCtzpHYDoeeaQOEssWYhUKUecPCHeInMOCFSs1qc
YVvfLH7d+JgUptui9UuR+S3wwC71Ct02ekvaL3LKLvAoR9UwnGp7NfW5nEJvGMbF2PidcV7nmXoh
mxbT/NH2q1NJUetcJHlN/hOGal38kvIhtj0nmaLZccn9QVZ5cWYH6W9rzv2MGWFQd/q5JeXmgjWW
FB+lWm5ZtxTbXZm4B/xtWqBPq4P/16J9eL8F2ikP9H/oewgutEDIK0U2f457zIMIhDS9lin6ctEd
bQtTR5SsKDJsOvenxmnbAnG7FyyrmJ6Qz5UvFqY632O/BVIhrtGBOesal93TPggL0w/LeZCKlaHM
qXzUKuPkqZMxL8Nu9tma1uFiMJvhaq7C8jgzeudkNMNi2fll8UNtnJbtYm/e+v7U3fpJnZ1pSgT3
SGsu2943z4zOGBZJnjyMrdafSKoleVpmVZ5jSyU76qFy/UZh1TQC9aozo2WZKRNbvfK/3jHiRZNJ
K5bbJ800nNdhWrBrskJq48lfDFnwzZRTw0tmuQ6uBr+3moklU+EP7qjW3e+pr3/lfD6sC622k+CM
pWSvXssFJdfvA/zX4Vf/FP5Pp1zfZn3x2DbrC8YwhSytOhPyNcH3Gf0whuEK2zYDUdFe7Y48MbnE
O0BnEgq1k4knNesW/ZgoWjJfiamCajAm+FoIFrl9rzjWFQ5KMGlAuijzmXrFXDfqcWzKZlYYADRZ
vrRTCzrL1OTJt3aGwOMFVLzyUtJZrl37vWqd6EFrjpdjXYRmCVmlGVjOM0Ggmass2xsV9U5OZKc+
sdNpXNlBPEQrOYW3NJi9+ncy0ra/reJmNhYHCG4qAH4jn1QAuPu8xZ/KM1v8Of8YhigWmSetB+Qv
VeemNMA5Fx4wLb4YYz5HX2Ffrstoat4qJ5gYEKp5CgcM+iompluJyNUGWM96kqd/31VOCO7yK/zR
H1INW4wsGAuId75bAvhDrgyln6ur0rAi/WLSWln+NrKz7R/KEhlEVQj81WPdWPRbUQbBxBvKrr4Z
VUjtS0usBAslKL7ZAZPPn+PU9p6SSGG14q/NqdRhf7fs5iAtarfmq9YXB9ytcSd/uuxxi67+953Z
J4PJF+ihrgNEyB6eJDYEsW3DYzCrEro7xpgOvce+aAe0Ip9AJ8G8YL/pwTyWCQNWSPzF+Rpr/c3k
k/eGKIxaVtOxnNV5c7vAS+1G0lOr8s/yxpfn07DXg+jGr0PzvNE7KECWVdmT7srGFMyXTTQ3/w5y
XN4EmS3X34LIrF0thzU3KXoQr9o8Ud05LSXlMqYzV7RDfUn0QRkmqrGPo5u44P02uolnttFNQIzN
HwptB59K1DV7EHu99NnWlkIPyNyJ3sdmyMQKZze7QoiyOMhH9NuUnV+JbqB1P7oBfbaJpsZgjEGq
sADYBVnexl2btFmwKjQ7++akaqFdQZ8InVMp7FvTMx0Cmu7mujT3F+Z6yl6s9WBBy/A9yCfTdKem
tKzvqt7D5ISDU99E4ZB2/QFhG4SJpvNjhCH7ipq3EBMPbSHGnJJRCyB5UhHuRDFyKwiibto211uA
IThmc8Nchm320yz+pXxjr0RngyIBIRl59yvp850O2tIsky+DLI01kvGqeanGRHKGwbZWicSU8bhu
nGk6kcJOl8+iQYXdaMEhHNsmPq7MtLGXkqVAom7VtjnukqjQ75jDD5eBJqflST+UQX1c2nnmlJ5v
NJV/JLdBVJ0MYdia15rVVe2RY5Zz6B1y6CaHMof5GHtu10K3fQu+tUPns+7VUIlvTA03I0O+4DaF
Yi5H2EPzSjP8pO/awo8doWBYOMwTt/vuLfzW+x7unMiKheRQhL4vxLe38NORnWnsyDlzRAv9unfW
27A1yrIrV06gpOki6fzZsNyuDOP7Men9/DJrk8o+rwZbdm4kK7KGH4Nkj2dl7ljDkWJYhXqZBchN
Si+AnB6cNWU3T8tokKXrMKkK6bsfopj9OQtilBVXZnVW6FNzCH4b4fX66sUnAHyo/30HgJtbGU8A
FFdTmECLemszm97Cj7AoBofMXwiPG0X2Fn4CYyy06V917P7pIl7Sq1AeinaDymtNxfjS9loMIvfT
K3JICDuMlvDao9IUNd4OX2eWy1Dr87Jd9UndHtECle39bJjz7GmB1nan3ai2MOsUubqU/SlajmrQ
J4vO0kqH7BrOtvE3KdShZd7Tjqs8cGDxWFU+nsazLM9em6pmfF+GaaD+Lpz+W6snxlB6SRK4et6M
5eIQBjdhkKrsYxR6jP3/vhMFeWibgpH4Y1POnhofXMH/2knBNKoainsWFwyrUTzv9LBigkgVZ+PC
SIYUmfZ5hoLDH7d3DZnlIvHTAVhfiILKmwkikY/ygJubCmNEZon7MLSlpgroFuaVH1q3YqMIcacJ
oUg7dnSR6vkc3A1jjwDA6mCOsR4naHpFWAbZXSsZ4bjsu/AkMspZ/Y4ktb1Q2IWbHhtz+TiqrWK+
7vo6nvJD1l1XfOS9z+DmPtS4Mr3B2/qpLd4YzNGTsg3bsiV2gh51HYs6JhXEvH22GHUdgy5CnoGT
OmyJZ7SJfQprcb6k2NWJKfdX0Pamp2BdDszYpxORic2vg94QJaNhZ2j858k68W0DqViiMzFZIF8p
/LtpRiO86IRqX9LNUtLdxNTiPka869jns6p0Se120BfTpSmhQvZg6Tg1emCtU4zRPcS0dUwTpc7H
MY1DM+EbiBGDXkKa6CpUkbJMYLEOWy8YM4AX45E1VnYDGnYm8HToOEjHYlnMKG9b1ok0ze0VWbC4
xJe0vgSxNwEN9oWGPwB7W4bP2EnsB7Qxa2QlMktt1aIyQyoZt6HRubTU9nkTBpJz3AdZHR/HNBeT
PhqeMxVBGbmIddHYRNMQX1RcTXI8yPyRnbm9YeXFUpr1EmqOnPeRWw6JYZyokdMEJwfArQEnPGU+
BpxXPwzC6f0t6NbnWJ6KOTEtoV/kl7shdL3Mgp3NQA57VGFrvOEpvpRzJtNZFm4MTNgV7NKvxXkQ
DB+Y4smM0MQS+SuRTeTJvV0EXvb4+xAlcWLlXb6KbMMY5zEMGftMrjF56BJfijyj8cfivpXG8lia
pNJ2k818zUktrfue5myHXUwltD5wCystF4qU+bBpaHzMb9McKP58iGibQYkMGj4GmFsXw9usiafa
S0gzAAMpDqOSNRYED2sb0wxuUMC+wgt9Q/WikH9C18amhMEd/e16CcxL26C2XgGDxg3p/4s067dU
VzZs3AJkWKhrnKASCXq3WQik2W8Vq2hWWjJM0pURmnK+8OfSkhEYGvN/szY6i8lyyu7I0Mdbpiez
dWUwKrGvZN2PDYRIqaYtzHYqczRxQy5d1LWZHaklDdLpIYqto5hw4PsYZCsMszg18zaIice2xZn1
jw3xQxG11lYosoUZdZvJpI51ppDDCjOlLcw0wdin+iJDkl1Fnf4CM4IYWZUugLTJNA/cfiWIvcmd
oFXQHZGrUFMyuNmHWVF3jBxLXG4Gp3dKzdX8+AajBhvxcWjPpfJg+KV0Ykqj9F0ytMFlQq3bC1mK
o6pDCug3LLisxOovpQQJ9kneTnJ/3aNRk8jD+hkMxH6VZAH7hwPk1pATK+2PIeeFD83jW8CJh7aA
M7mfRJZj1cnQTHQEL3ENWzqo+6Y44MAw5AVtNnw+OlIL7ipg2EuZYjZnUMFp7LY2fcIX0CaMpPZT
JroVsjIcApoVKAGvWs967EpM5OJ6xTcMzG9zgrOIDjm/NRdVnCtT6CoV+uyFNsR5cub4ijKfFk7k
amO2khA4Tfd1QEo+r/B36dFj+ykLB2FUlwrLun7tXtd32rfStIsUPbKvSyfjJB32W5sBHKy2z8H3
iH3H43v447kt/tZVm7Vx6tqfwVG0MRSBQ7fRLu32CqIyE8olU5jBbeh927S6nsEhEthEzy9pl9bG
hvslG7RCsA95hQ+bpr0q2RKzUau6TKwzfer/U1OzLu/7wC+waNGaJFv0UlapOClYTRZc8lnRSmxV
nP4c0nJaxm4aYXDzzdeTk0CdKDMPIe2pVONj/mlI69qHruoe3olrPLnFFYpLrN/gGOEsB0J267U1
H/l9VRzAEnQRWZBK1ryRl0S6BhbVO3uJ/4U0SYSuPWiRy1ENMC0mkdprJsBuveZUiOF9LU1WBl5b
xo8pDawg8PLCb85NCSBVfZ+bd1U2NUxq/Wy+hRXieP04dWPl9TBG6jtKBe0hozAY8bcYpfTA/djg
S6zRP8bXFYTDh+GhxYbjncglnt0izGTIoTPLeGc7b/5jCd4l46vN9pQyattvslUVIlzW5WKnxIz2
BWHsVWGFCJNXxJdcNfxaqSZ0pK8gxjswoeAxnIPqrIvXd/YH7WTFQ91UzWqsMbQxzCOjnpwMf7Ba
c8JfDdRhzDZqW7KxO+mkWvVipZ+x+7JPaxQhRdDWj4OK99uQR0d1NsLS7BZqUGXLUlKNK7uOTjt2
B16qlb+sIc1cRwkx0RyNcim3JY4nkdK4oLxybdM/a+L5TMv9s3o4r/rqopBt6cQZutkdtDpf1Ki7
PMh6w4/O6M6GKlIWtd2VixlbEy9Vk9aVUB67UKmOAx2TPtPE7WOWq5tR1h/VLk+9eQyqwNWkpkM4
Yt3pc3nRGHPlli1uP4YaGae4EY5HSexXGEjNV32VPPQaUZqfW4wFmwlPgZp8kcZG48o1rgMYzS1j
PezdKjD722zuLxGYZMhMm7sSt78au8KkOKZhvzBSyt9JsW+tOVCXhW2vEmErZer5iV10zUI35p95
jytLUWEHJv03O6HuRrV/PZUG0yIZa8Gq/mkX5nCSjFNxGTZ6edwazjfNEH4ylWNjJuCXx1gP/Uim
fMU0VPfKIfyuOQFWUE6QuRiWyV4wxycq9o1npZyeT0YWuE1gGr9tqT33peDccUKMG/sodsu5UJaN
UShwM9rf8YSdmVSV13ahH1MI1a7eU62rPa5CCqaOOj8zT+oiiy2melNm4UmQNulSzVT11A6q/miy
hu4kRS1xX7fBv10wd8veTkO3KpLzzLaLpVU3t3PEeEOvFXb1A3YxWpZfBdrAT6lp+E0Nv4Mhy0+r
MjLPEmu8tUeLHVavKp5gKLiZXUnHkWTdW1ldnfiWby2TtJ49owJjvI+LtK/xumy6HGu5bnJLq/gv
mgdMtppMWUqF/cNP0KxjHVPwB2TLw9oj/Q6fOVsWXewftYV5XZlj5BrN0C1GaVhFmnHlOz60fW32
F0GohN/nqa4WvlZHR0brHJd9dqnFneYlXTAdWVM6uFqf/pdMM/hx/OQk7hvr2AwkVrvBcF5YuAcl
cXe1jk1PRthXu5TDXd/hPauF/y/9jAWP/uMg7YWP0yPqkHdKAJ57CtAEV6j00IgZiYhZr5goP/XS
/Fdx4YKtGcwSqCyiYd4d2Qi/V0jIBOI9PwYRu+GP2zQ+T8yDL3Q3QlO4F5/hzqC7h52Hdp/yct39
7MTn2AhjpXaM5jw3VGk6Qqp4y07PKXJCaiMHx9NYTeNSVYZkuppSP8wXRsdXu1PG4CLou0q5Hcwx
hads99VkHMVJgetXqAi32agPc+20VfPozwFv6z5a1PYf4+2k+Bs8vju7Ec9tCwIBD8aA7MCg38EN
5aVnvAmdkgXlw2AQA+woB7cFgdifiXbaQQjCIdR9PRLyJVoZFekzDTod0FfwRqmyhzc0cIyNcIUX
eEOA+mp2o8y4wqqaryGEa5XvFDa95c5mq17nCJeTO0yvYQVk/qgSwawsbxAiowWpb1prGEPM6PJA
c21sZ6NL2jnzuh71Tnjmyv73ph89H1/t7k+kMEVcqUVl2/Gh39nUo0IZ8TH0vGJI31PBiae2wFs3
NIyYEZu98p35hEYleCzEHuIcdBUx+XkpRNetDiQXdBus8YQl91dw9zrOObQ6CiNNBLvMpTkXtl+H
KqMV6L5RJisfb8Y8sGhXMhtVzwoTs0JfONpk55czaVQtPbkPR+eUutZWFs6Up9JKlkx/8EozDOX7
CBBmCwZGOGAmud3loas2YmhTyK0UcXCPH/Mhtcr8pj/BW/owvZNWeeYFbSh9Ea5tFyEAcTuipn22
2D4Q6LjJze+cELQNcyI4IsSBx2JAXNkz/RB8UgRqBDkumHz1SsDboQ2MQZXhJAlVtOoite+2PUru
19NsO9NK7uKKzqCoJsXw+j7xUhsNuRea8dhdT/UYng+cE4h/WI2JC21Y00LgANokenHV52P306qN
SDtEse0skI/9p6iqk3dgxUNbWAEQXQE8tgzjTWjFn2FFmETNC08PjLxiQYkghikIQw4KKJTAPLQ7
CCQcwkMm9Kyn1P+3ICb0Y6aQVSjCvUYk151izbYDCYe7bF45htQd6XpezPdR6zeyFw3dlJ7qdh4s
SnnIjvKOYIRDcGkPf0b2vZLnqJLoqqjW6nmpC8+PQYk1/XQMK9VHAyzpapG4ahgPGJQegti6XhMy
/k/gxqna/E/4Tn8gnntBHA4wSBPJc8wK4R09I84RYITzJkjn69JrZ4AjFmosS3Aveqbr7UFORfHD
wAUJI9TQr0Du7fwGs2ZSsyoLgziWd/uQKxvIJ0oVjasACZgDqzh00vvI7o3Zs2ajGE/rqZeV8xYX
Bb3y7LLWR7fSgxHPtgCfAm9C01s9NEXmtG6j1WGywgvZaf4m+mh5B5htYAYmPobZ4vHPQ9vVb+Oa
2FQ9oWwdvCzqFQiU9oaTvk2X4iVsLrCI4V7J09p2twuF9ktS3F7OeQ5sIpMim0UtBi99PUH8Csre
dAUgFQUvoZd9rtCk7aOsbvRU88c8Pg+Zxtz23NSZz4bZqOJF4adxeZ+n/fFkJvbRHGqtzvbWLOrg
V40TvaIkQ/Vr4t8lnHohM5+keYYAo1OwH75pWOphiJxIOra+VRwvfG4ILA+wW8NOaLY+ht11+FhH
f99jEojndnEH5QiowGPZ1GI73ailUhxtue/ExN0yjX6AlQS+gK+nH6JMEy8BGPqGL4kr3hJWMDeg
2mOxhs6bId4r3MmVNrZ96QfnWjoYBm7Gwu1f0mq7/tHjT3mbTGUdVB72Qon/Q46kNrsy7NG/lac+
yn9ElowiY57VpvoWytjaTzLMiMzLzQxPdd8erg9IWyNNJL2PkXb+8O8jByLfBjjx2DaNij0te1jS
zKbO4qVtP4ADBqMNxBDY7rzyAFinURmTFrGj2wxL9tIoOINfgobyq+0n3Ib9sYew2YJTwzvkxh6M
hv0A1wCXuEpT6SxVmqC5VeUZ6+XaGCdcorQwiW7wlIi1ZVYbVs1Go7CHuzKP+wl3ZYcDdBAKJF/3
cj+12/uw7o3kkDuf5hoULB9DaxH9SaL8PXsVuscXcMFBgQ/skCT53YlF/Au4BILoF57GZoJ4vhPF
BNzEoA0+8XqT9pw9xdVE/FqgtWymal+KYgL2++CiNINBQrFIHGPL/ApcSlyardXK3cqXWJUcSdY0
40Tq5D9TKreTsvPNc7WdjgxJS1iX6VrzYPTdGHgNLILfnWVk4bFsp5dpby16074oxmR0OzlcTinm
57J2HqTyqlWwyJ8UixM5UbFK4vg67KK7NEx+cmzI5NRdGN/pOVYqZVmmfNN1vytXfkrzi67YDk6S
uTLOUi5RJYs6MxTXrFJ/UVn4Wk54mpsnTTb6xlkbK1LlaUZYB6FnxeT63Le+H+LoOo4KwuXHYD+u
H/L2bRQVDz2nawXqFG2ISIaboLeNomKPgQE02wgMJt+wl5m1vrTM+4YCGp8Ayk7cVDcmK18pE98A
nS/GiT72KGjlmBi+StcDzEIj6UtnFaqodY7CzIzM34WCmXuujOZ0miUsM646yUmMlvFeJ42n/dD0
y67leOjdoErB0mz8eLo0E7OfTxszybpDIH0KpEw1PsbWosijMnyvGhQ11zZJ6/9AtYTI/jwlfomj
a2azsLB6M7TTkUZskzJ0ZQUOHkTnJ5/VL/W2b48qqjDgkRjxf4ikDJrfflbuo7HXJckpV4qNAXkx
s2L2o7E5iWGEaa5ftamnT1yVkodgvh6KUj9WCz1Z9UNRnGWsi5VB1ekrBuuYs0cOG+2q/t3o3E8q
5NJYar5aH/mOFa6KUsYhpdQkNvvdHfcYitNJUe71oB48Ww2n1SChJ8oUTnLMAbt6XwuL01AbS9fG
l5/tM3cbdd95KO3/EPsmP0KfswKVZDxGftgsIltnAW/rgRfo0uSOljosHLXgSAWyyqOG8c833zdn
LCsN3c2kKeXEXh166QzBIVTyFnssxz9LQs26matpPmvq0kSqFCeeNPayV9ZmuRj0hOFQiQRAZnK5
oDWTcrdTq/Rq7tP0smw5ATRaFnflCsvyxtC5NcaMFXhHoPe5H/VtTCKOZmnRrd0F4VJi1+0iPI3O
48h6iDPqZaWfhiO1rWx++nV1nEptz5m8qjIe67KMFhwfiDymEeGNHpVT/4vyuuO4WOHMOVPTVIJU
sPboMp3A8Iog+iaFGHhF9JXi8MToJnZ3rofNSU2K6oTtV4j/l5KV8+kht2yGEJ/mluXf4aH+27zN
LkLJuf34Cz0z+xdRMAlm0S4bjnECuYVtD8w2YQrCJ3HbDK6V9nzghYn2kwh/Gw7WHvEoT4U/w3o7
+ZVwsPZB2mfDwaISbiWCOCwUr/vRIIt7o27mRF75emYm3ljrVFCdOLKlSVJ1UedmepMlU2C6VVsG
nZdPsSMdVUnIpbxKkdNhmap6Gl4MbTfOi8GQ9W6pTXP4s+GYXn1RCK+lvM+a06zNOd/Gh3DUPKH2
UAtumuWStOQCSK4eDGM3CUnQ/j9OSGcPf5J363rx2BaQdIZi5sRlAtgX+7xfwasz2FGjrxfLx/26
/hPbRPpPviAoWmsLv7SzfAtIXBt5A2i+KLjAI+98b9yvGVXCNc5q1Ua+cTr3sRNdheJekdP6w5lV
1NZxDeXIuqis9ldXB1ClRhYUXKXTEHdFxpCH3/MQf0J3Dlv7vu5Rcv1U4rHmmNOafmcE85hcxVMk
n+RKX/3tDaWFy2SlfSIvuEobLg/BcRMciVcfY3GZvrN1EmvJFxzy+6W/XEtOX+MQ22KWTix+tmZd
28AoHIqZqrFw3wQ/quWXwMgj7ADE3EOoqL/UX76zzCQeslLF+V7oq1/jkHtyDB+yMF5VwyBPy0DW
jivdGSgKnJFTa8JrONv4DldrE+LQUOrotzRx6faoW7OEuw1lGMcz51Bvb8KboX0GqYs/V8xf3w1w
4sEtsNarcGi+bJFEvhWd2XYqJkwzgRbhDU+Z12Qg9t/U4hiP8CeEC9wzsIRdNgNZpmIWx1kYb3wl
477j6qBSz2Ndhx+YClGcWmE3wBU+enh/LLtVUHP3Mhvz2jO1XrYuOscPo0VXDkNBmPcLz48DU8HR
Iaga/TbnBIZbtOYs3VVaYnMYuBdXfKUyOLZxHumX2D7YJkwPp1Vdu24nLhoeAtlmgkAQ+TiQHTFB
SNLoHfWgsF3bgo5RrEirDoXLWsvMS1vQkXDFEhyXzLUQdZeasT5IABIV2GFrsdcu6PCSY/lICqT3
E94kXxkiCFDtlXkowyhAdVlgD/XQK9D1cmb2Tm+lKyOTJf1G2Fk2tzjCacfprNn+72ByhnKBeKZa
0Vxwb7gSZ+cltR2jP5KStNZjF5WcOwyT8k+Mf/FKbjgr7oXO0Pi/QGJ2nPldqrsHxK0RpzHE+Rhx
Jw8cIn3PTITjUM+I28ymULAw4t96wT1vmeDYAqeXLLnbWKiCnwONAi3EvoJQNBYIWTH4+l9YFL7x
UEL7IHT9kNygj7xtLOQ4seNQtoPzPMTHy1dsLsiOeR5fSVz5XTJxCKMLWS0rNk809veSVMvRQmsN
sT6v/BCrOMoyDmH3fjNnHrY3anGfdIZ1rQfFPH73I6ObvDZODTyvk2n8Ntt9nv4NgmzqVqo1FAfR
1xN9SBBqPsYi89MJzHELtp1errSIZ54iH4kbT2kyKr/up7JrG/nESyaTLwsiBWqwNUdoW8fR4BKL
4PWwEBCP79VxwtGaPefzVaEvRL63SlZW/NhLiJUDMFx7peym20G2isGofWM1dEXS/OmNIM3xUpen
475WreLGcMr2h722+42KGocR3vQ1F1rc3u772sHlUNwJCNpyqQa5dZ1C4TXOrY6LAkWQZCdBHc/Z
L7V0zPgiSjqOB9VBM8knh0C4CYSfpt6Th7p/j4ErLLe2iVfwbHEQgeP6fOZkm3gJaGCLwb0gd2+u
VLzAjwaYFpOqTizURRH20kZwTIpBO9MQVazvv+bhRR26n3iJw9A7HJI/RSffab/aU7JASrgC1Kxs
BanVHe8ytd1RmqWrSW9H/brX9Er7r7QaX7Ndx8iD+UfAKOk2G+eZP2hVc5kzERwJc6YmBTcHXG1K
Oor+T4La40P9XlTjoS2sIHaz/EQBgC8XfDIxm9vCCo42MkIRUmBrCNb3S3bFXp//SrkHbth77zK7
sdcXBq3P29QvKQrWCsK9eg4eHIgnFmEJhr7hNaxMVYrMuWlXmRoonuqE/uTpVhEoS8WMh46hsxRz
xN1Iym9D7Q/Hej0+5nHtL8xOy87MSr+rdOkoK6tfnSzHwcmkRc1iHrr4QmqcwaunuF4mbXBr+a12
DFdcMxZB6yBJc4w+6e9mWepWcpuad9k0mccZG9GAzWgiBdcWm1IzYlLYiOVpYSirvDbOZ7aqqhwt
uSk5unFoXRi9uZjZv9Ikp2xii6ArzpvW1kq2qEooH5afm4ZZeBl9gvOif3wneb8sp0SGhjQOyJ8J
4FuYi5egziGr2Swxdz3p1jbEEE9odiCRsDh9iZ7CS0zwhbn5qFrrNvoLyfs9qpIYTrPiZ8PPqp93
vpu86SmSyM5Vf4XPfpsf9XNTaHe6nNX/cpk0y05qpbMqtwrHPKq8buxbm+2RWfbdiVyX86pu/My+
s2fJGo/92grdHvMAeL8tl8zlyiuTugkPLcsGacanEfUiomd5CzXx0DaiYjfBtI9u9umYH2FzG1Fp
nkVk5MWN7o/0/pKoOdnHHSmA+NrzVbit2xaBdnN89/9qfygG34LVoqOxEGOgfahJfsLtcVkPV0Mm
jdVvhAySvtAVadK8FvVCazJ80WpzpSaDk7i5laLgFu1yNHbK7NnFFCn30EC6hRM6CIFHVa9OjI0N
+yFnb3L2p7sNGpHwIXsLMXVntcGmnIMzqF3wVYclLjhDzy0xgQ7fB/pbWov1ZbtniAlWL501+ONv
gun0Es3W+hhonOJRJAgw2L4Szfj2+7UgKzamkkx6RG251ujsRjMahZZCrwzOG7T2wS9FUZcN3XAZ
crCJ4w6eNOizf+1gBLaajDpLfyRlJNbjQ98qte2mYRqpl5o+Kfdxh41Y7CZy6duH1dkmgGmfBrCT
hyZ5TNO3+BKP7bS6bMHgR9JSkP32ZM2QiJibENw4eSyqwpcQtp6r4AEmTNXFOTIC30uvAbkHIh1k
jP8FoZwv9Apf2ODppri1KBZ84u3t4iuNsHxQrNRa0fi09okQN3T/ZVZU9accaRTX6djg6datpUfG
dBpKsjL922t2u5TxXvgzhIlvfZvsSKpXh4i16V5h6XxSfdWPj+8KSDUee4YUDDOxx+eM8oapuxOy
xBSPDQbji+2trpesiAcccYkq6zWk1qJmtrhwvAW3l+3HV0KWKLB2+wzUfPSuVF/cU+TNCKfZXUjl
k9MMzein59ZYB5OXTWmSns5a00oBzo4t91+jUvPxOSxVWIuJ1OmXmSmFd408MtvzogS22pE1VOPF
DDVcrd0s7WN/gYPYHHiFVs8H65xN9BKEsI+hdlaE7xN6xWO7BZiw+xKmmE95bqcAe7292EIN/gor
A1ImioH1HdmX6LXeXhD1wOjXTRnetrQi+PC98HgQeVIcfNqFmpFWnR7i1brKYlk/jXoboxmuIZfy
fchbWLXaUJ4WwTwoN4WUJBeSrMal6wx+tJSCzkcGONpeF+nqv2pawYZSAum4yBvtwlSG3puk+bSs
Mg97mGnRyeZJb9W9a6njdzmI/qtMfbiMy/mvUxiWVzQWVGDMBI5b3aiOKyNLT7RCeZRiele9zB/G
TF35fdd4ZdA/ylPWu9moWW5Rpdbp1A7OdKM3Lads5apSKQKH1F81yTSp06HXeErVNJQfg52pYPnO
eQny6wvWhZknHl/Y9z9xCJ7DqiMsrXHl1DdeDOtzyVusC167GCQKczC2w7tTQSHMt2DfUgR+OaiK
4cxuUMV4VswjxWCJ7/VGlh9Z0aThu9ms4mQspn9tS1LjwZXaWIvuTUeoDGucUPxTvC4GtXcFgUsu
3dEOlPY0LnVz9CYl7/J7PasWYZgk1QFXTz3sp9OSi4izs+/WgIK0t42i67ubLCh0thcMR3avbX96
d5MsL5gkAJLGZBdZ4iQnDG9mediEMEv5Wo8hEvI+tjjcjTkaIRGVmW5Sve5G0aZR1SywSnWFw3r9
s5FaJfE0K5BugirOEOPr1XQu1Yi9vtdGOZiXtdznXI1gzjL1bi+3jfRdd0LpopjrpLss1nc4lWow
09zLE/+eY5xKdug4nsIYW4WPw9jZ43//fcBmEfDY4s2AfMIeFT0hI2fMkSjqX7K2YBVw+33NHl2b
/W8jGaeMGQ3j9cAsTgQbxtfbnkNcCOAJrkmsG2Fe+kKBuJbZ7OGNBYpCZYDUEVYBO719vKmzqpSk
2WI11xYGY+2gISts/k6B43vljBdd3LiDovwu5UTxiIipO7T67NLY1m7UZiqcUbQ51XLEYN0dS8jc
nhpJXXcdluZ8BodxOGOY7OdH2frKcD00sgR/Wh2PnFbOLwejdKprRGNauEAnd40kFpu5kQbbS9o2
8sbKHplca73XyMVPvcVGbhjq4EfvoyyLtcD21CEevaZtBjfTuj9ZKlmncab9Ta1RWTLmDO6bfO7P
Ej7TJ63V1Cd8uvNvYY9bvNv22bDo/XE+XuPg4H+iAcPPPhDDu9FXPLX9NGzO8sAZ1Mnugt318mnA
G5lb74jLxEJkI6d++jSsveAhBfLAUwLf/TQg6Ubeg1sSDT2p/SufhjfGYmwOKbBhZMBP5G+i1d+N
vnHooPZHRrGSw1q/CVt/1M+GWM6yhTG0snOfKXOVXVoh9iYlCrFsVDzI/ovZsibpV6IqwbQwGqfP
rhJZ6xsvtO1vjSTh8u1m2aTfVo1WZAeznaeO6dMichUVwwO4ekVsEPvZLdYEcx9mAqprrJNE1feC
NUaGMPgsAumuO7cY9PDn36MQrhWT9DTAAo8KhoxfgplI4ntBlyJCmGTgy83yhtnRPsyyGrLLwC3G
VTd2GkyZwYmjcKUPQbBMLbWS7+apUs4CtpjJKQNJ6PVBacRJ5Slr+v3I2cf+NHX0OflXD/TkYq70
vPX0WPEOgWw9+BHN68eB7PzhPX9E8cwTtADoP/wChYct7S5M0P1BNdcsQB6XCJ5sALZJnX5bQAgA
rd0sdovIzdRH7EK4uw1BWvsSvl5PfXDB5cgeW2zYZWIp8wpfZVK2ijNJ9irPh18qhPzAQ7bdWQu8
UCfjZ2H2sJ/7pJm+VSFaLdWtqyayz4cal83/Ye+8dhvJsi79LnMfhfBmgLmhkU+rrEpzE1BnqsJ7
H08/34kgJZJS6h8184IDKLrRaKRESTzcZ9u11+ozFscIwSMCu+usTQd7oZpWVJ7BM19FCznqDPcN
m7XBZhn4nN/b2bs75pN3zzWtxeu2bsz8i24PGaRAyewPRRxWvAWxElwAYu91N4GcQqYC5ZPJ9HUD
3XpMIOERAxa/0fp5ZYfxScHCJARcBFgLfiYZqRia7NA7KWM4mEatd9A7jUn/uVHTtF/1rkkLpzLj
r44lVeOVXSJ1gdB6X36yhtTX1mHWDPBv1vCIdVe+1crF93HomnQFpj/MP5ZNUC+VwfO8y6GQlfbL
m1+b/dqLBfLN/V17n3ZZWfvPRM6dGln/C446dvOpDbZ6KY81i4iA4KvgRxGoLHK7rXujZkF+jnJm
g52h0tmanP0XlN2EOmD77IUICrtX1CzTHGQvfIKnpqsN0zxGh8Ynf8OuyY1K3cOUbCbXhYMsBRzR
49KEd7v2IutMS8KvmR5ch06qr20TjxWPTvut0SR/YSHUuYwd604Niq9yA0+F6gXKMs3tcAWbN9v8
ol9Yi84hHJ79wgwCae2YbvhpUKv39AXrBSnenRJIfw+WFKyC+HPjxksrMS+QUi7P4TBtFnmnmNde
ZZXKuZLFvxzXKPzV6OsoIaTchNDTxQ5q3S+CMO+u0cIN1rnZJddjl7zX8+FDXNnRusprawHQ16ba
6fylx67re2kMqnJRKIUNg3VRvlNiuVgnnhvfN6YVLIO6HM6jxK/OIb2SV76efgza2jovyjRfyG7w
t2S345dYqzsIYwKTvFWVl3I//DKknp1VBRwGrN7WzdDwRu+M1u/W1hC2n0zLV6E+V3oE2xrNDLRz
Fy2ucMkeu0y92MP+XTYeSLf+3nSH/s5tfTZ07bJfuP6oLw03Steu5t2VpVUt0sL6+naV56v8Yq11
k3nP7a3rj6WWyFHEVUTSaLv1sm08COi5IG3bSmvtX2KxP0MbVWB4ZyXLx0uMwbFDA2oDvivBv/+K
S/y01GLGBXwTdgbRVwPCtH+Ju6FUur5RWaYGOknroJMLmDxSmvdnzlgG/o+U0v9G7hQY0scodtp1
mTtdfdtbqW3eRrZbxv+aWhUMF30DF1Krapn6bYj5nvOUBlnoL7ohyti5ebO3yd6EmOPvU5Wb4Rlt
VGgtHtMUVEPgJ6X9LuRaoLrY6XMJoSQhy8UatSApFXnvNmaIERQmBT5MDL6xq92Ywb87/NvcNntd
mvJ0LRWeGQg9SIlBfYL+PIgZCvNNyfWy9DrM5eCT3Pd+vJSDAH8d9/Dbx07XhSvPTCT5hwwkMl5h
SsN1VnZXCQoA8aJKJetz0dQ9C11dncs3uS2gRUaupeNSrepM/uGMkTBhy6+7y7rzpE+08eyPimeG
zJLKOgnO30xxMkVRqf/eFN/fV9XT9EW8ZpsxU93TX2KfS8WqnrKJ60DGAXPjGQUT244p4t7YMpiZ
dAVl+E76wtqVyF/Y8hKUW69r8QtT20tfNBa4BJIIwAANJ/vA8zHdDdIu1qxrwx015YNdp0q8ggjC
sf4u5LT2l0NaelGzGOVYalZBzWZCAtu4nS4GR8mSYmnpYj2msPP8/RgzVVqOSaEH30c7QkTDjcAD
L/U01OEdzMov7EbH5lvQnXtOYq/u95b3LivL4BnbE6/a2p7wdZgdrUym7nsQNqo1cLq4OFa3BIJt
N+oCLqfmp/tObgwsZM/0wKljzI8O8hVBd1JK3TM9gN4gTuiwAuKkPyEaBzvFWu8qehyzFnPtNQg7
O5E2XtasuMYrOzb8cVWX5qgtR80s78wY3vClOmbSxzpi2+1iNOI6Av4xJv4XAz6X5k6f+LgaeCLu
lL4IA3Ri6OqzMnTTR2FwAevv3zAeMTX3xiIwVgXIdnRCktSyYKkREnMqYnNvLnGOzpTdLxlmWntZ
cv/cUoRYfN8aJ5usDKPEJikylDQHsNvHug4GLdre6AFO0Rt3uo3R01QdX6oADBd9+R3rFFN1MMH0
Q0nlXq27JBzfvnWabF3QHcM+QSwpBwgS3+w9O3F8/zooYt/6F9Y19BScpMn0he8EdfHdDIvEXEJg
ArmgksO4ei6bdanGS1UtDP0yZM0mXyZe0zrfbTcy3zSkt22qF2sN3N6zy6wih9pYlqgoDINqg1En
tTlG8mBZk2AMgFlZp12w2anZtSx6CVvc7qFlIccLrnwL6n2F33uyh8AyKz1ZEj+BYAewgQnv+r0u
lcOQbVbpWrJHW1/Hjo0i0bKvoh+1bnn/hlFkez+82EnexZWrAj6S0qVt58UH2ezK4CqA5hKypybR
7Hw5BtqorFloMKIrQw7cslq8ObHJiYktp987sc/3efOfWMjqHA51xOu2LgxnxIAODhHB3zw7o60L
E7NFNkR16JoIpdOkfWNo8wAR0gayraldT9q3rWqFmLRQEaKBivizWPl6jaGJbueeC6PtT3OMRpeI
tGQB+4ZmI7IlKZWiXqfUSvFPDam4Fa5Jj1Zmlox1jaxv3K8ij42sfCmF/J9vtWTG1fc2SY1qJfl2
kq68MLPLVZxLgXsZN25rvUXJOX0zX6xh36ND5D8zMxSv2prXJEjOZ7jBagiPtDUv0YcnOeMzZZ9l
Kg92rYsgSBh8UsRSitCBZ7WVfolo0r9uPP3UuhhYUjDD5AedJNsu+9ZVe5rmVoZSX/vIhdRrNVKG
L400RM5VaDS2BFJDqKv+Y5TRkOQLqUlC/ZtMX6VcjW4aw07uO+nXrjcG55OnOVV+lkdZFr2VpRvr
4rh/777e32eVnz11XmIR6dG6IEuyyG/oQDDq24mSjuB7ZoACjkwmUO06r0miXIx36JfNxEiPzkuk
ZuI/uDDwv2KR7zXO68nYEO4cVm/o7GHkcIgdVAe6pUm6ZCXSVdZE0lofLV366il9dmVkWuRexPXQ
5qsICcxlrLtNcx450JDH7LUYunfZynGzrlNTrT/KaddKwhYVdx1lXtx+NMHlFn+/hcm5/fFimHz/
m2zM3AmSxDQokCb1ixnk8ODFRFcYEI2GJT3A0XbdmFgYZWseCbMJm/MYJEHZUDnAU85OqVD2O8rO
QIkLEjBdFLZs4vCX72ZjipET5nzNv0mMOPxp6XV6m5VN2/1tyrn6MacpnFy3flImCI7WirKs/THv
fgaVpHXQaULCKcm+7/ydSl4rrzs2G8Z1PQjdhYhpdaC8pWMbf0Z4+b0/+1DdeffPuDNe9OjO2LGn
R2ug7z0tqzyYGe6MvWOYagAwsk6/586mRXr6wIJfZiIceXRnAHDh6Xr4Ao3iV5iZKsrFvVwM6k2x
k8N4GsgOnZV9M5PkIDdQ6kuvM9NPvG+SJIEBlBLnbFA7f92USd2/l4ciTVdgNFlRhhppCDq1W0a6
7KcXcmQOyZUWBL3iLNIUNdNlJ/ocFzlN4V50h9krRRfWSbpA+wz4uw7e8rSN5ZFWvWR5/8nK5xA4
Agy9tT1MhZ7DAx5btMy2iRq4L4StkB/Cy20AExsXp4l0TOwGbPlGiM2PLg7iezYHAHJvvN8rbG8q
KPdsD24H4NsseAkuEurifdvry8rzhq7Tr+uB3cGl3FlWcxuVSnzTKp5cfk6h7irUheQ3sZssYFYY
rU+F3YXv6wBdQcQlJWttxRCsnludFMRwMwMWThdtMTrdm4PbtDWEptkLZjaplT/j4XjV1spEtUk/
igElba79bu6EZBWfLPXoBC98bJg5f9Fc3Z1dPVqZAELAcwMrHA211wIhns5QwcQKFkSEiEBioIa7
b2VO4Xr2MMbjtax78XCHdRfLsVU0uqzB0F03Sh90txkQAufcC4JslRtSB9zQq4JA+VqObf4lDAIv
W8mxokhfxlRCjbRFA7C76Qr4xxZFbvnmzVvaNqdtL7ZoP9516f1z8XSnPYtxgEclYLHMPnU3dn0a
Iy1aa8yMpiYFjmvr09iHIsLCBfdIAbL1adgoa6Y7VJqviqfCmvZ9ms3wf1LhJZ6CDtq3NnahkqpC
H+06Dy35R400n/tFLmFz/daPRZ0tA7l1hsu679VgKedJ8FELnMq7KLrIMC5UtOjbAKX4ZgjP+qIs
P+XTrMsIwwFBjXTwl1rje8llZ1bDuIomUup8IqjOrTH+qjK6GG7buK/f0rtNkH1xlgXnchwHefWM
/9uZZonlUUMgnh/5Vh+jrPBgbMJNc/sJXb1bSKjkcZDKbe14a5EiADNIgDRuA75+TZAVQXTPING7
ZKrPGh37BAgOHiR4pu1VdhzE3s0Qlbq7Kut4zH5mIaXytewEkmDi1+SPsMqV4ceigPKtWjAWO9PU
zEURHEwWsrlxqnTDdV5Icf9PEUvBuM6zPmwvQ8uU7+1RS94AJJtoa73YfPtY3tX1U2MTL9oGW1I6
RlBbJtXd1ptA8u9gWcXWyNb7sSgKHzAoZ4ZTrG2ALHzI6ITCKS1/nOasfvqqauIZPmkKGdFeho6Q
+viQsUvuRr8arWiA2iNBncXq8sx7R27muF880y2Nd20sp8WX3pHqD8hLtJK7QMXCkn6V7tjFdw3Z
wBlFeVBgbP6YvUXV2YtZLxapn4Ofz8RU8ZqtURECVZV2GwruExTkcTDFIjHyPwDlTdhNaWnsw5JQ
X7MIufTWNqP6rQeDTBqPSHOMYRZWB975FS7sCcsqdHIgZmEsEkRwJn2Z/ZgaDInSRB21ZJWJbeDW
M9xVbzeGvRj7TmsudFdptIUzEUR7hXfu+kLfpQxlv/+uhrGufKxbCAPyZTjIQbgI5NgPL2sW8pp1
MgRBtAwKaLNi07WgO+8gapMqkKC9bLDilybx+i23mydXL7Z+P9918Es/E0qtx94v1gzUDZQHXQ+B
gdspWCc4JtLIWCPjdyyBxGsvlPL9gk5fQEOIzVtDnEKpoGpjsCpGr68aLTxtlrCXwvTMZm7Fn/BE
VLLsBz13PDm5sXU36c7HvOk/waAVB9d25Vjxin22KPxKO09DKCfKko/xjOAPwMI1H+PCXRtO2Uvf
jChRs1WXpGpyycCrADk3hEZxWfZNky0ojWqA1YrWJ+Uyjv1ae8vmNn4Qx/X7WvbzffrM6EGsLz76
QQrZHe6QfT8oGBNI6R8YWLfRdWLOp/BgkWjeFnk0P7Esp4IY+a/Y2wTp134qJ9DIUGJSzyIOgbbJ
vh/0pF5TwjHtr1X0vbNkqbaMUIPSLCgr0JT6wRKvIXaAw+K9Gg2rsJXd/J3dKfVtNWhpfOu6Uf53
FeulGSzkyXMOkxdthEOVQ1opq1H4OwAwavVLTHC/weGfWJ9zLbZv66CQqnc21e6iCVLLOzMjq/3Q
JvKbqPg2+aMYfME8g2d5lIQP3NonuDkGqAzHxMrSfqdF8LWSxomGGqsXEyvc1j6FD2TuRXkyr6Ng
1Y/uEX4svp8e4LRp+Tq0+tM9eQSeSAlsiJ4ArBC09w3UtLPCDBxGr1rSxIui86puXaT9YqikPFyQ
ExZndtE5i8ErE3PRhvGXLOg+uKb+PYjGeul7w7iM1N5fpHJuImLZ/8doi2YhZ5G58OnTLDR18BZj
Wv6Qo1hZFGOmrItE+mcsW2fpSPl32HU+1EmInIRcJzdyrYcL0/SvtRayQt2JLqyOPqMLq+ZCdcAr
Z53/qZGVaO2Xyc+Yvb9zs3DsZSjn2aIxnPdBpefncT9kH+Ru6C5Q6PlbKSXyiNK9bRWUAMo8/Ltt
lJss7vDbY+4u63Zca9awUlI/W/R2du622o9Qd/vlqNj/xH1YL+JGfjdqUXZejD37Xn5bffO7MQG+
VV/GgZJeV/wpi6xip8VVjTUsO/GiVzp0D5UIyDWd0ZVcWzkyU326GrL8k1VGKYswAAtNNTAutcZs
VkmV37ieFy50qeIEe/KiBczN40LuumoxyMUXVnaipTe6zrJw03OPv36RqFG90OQsXmqenK/6Ah05
teiuUuhyPxcIRS4zs0tXbteMi0yO2DtLq3eZ052lfntp9/2VZbpXHQRtjKR06shsMK78WsrXxpB4
K7OLk4URVF/b2FOXlRFeanWV/8x8iBMQCG/T4KxVx3AhD7bxs9C8fiGl47hI5E5dGl5XameS70F7
ukDRubc+RpWnfo6H1q4+QOcLa28wMfiagszXkozyMoRZBjaGCLrz3ilX9cQBTIP46yB55wbswIPv
pVeJIAzOIvm+FRTCQdjm77WJV9i14uSTBDizOH9LAOcE8MVW8mdQEs+lfzudZDGUoAhhrA675ezE
djopjNuFqPhGqfch/fsf5xV0p+fkT2h9vaYOeTIrg8iIlT4GdWKzDxjUvnuT7aAb7dqwr1Ehlarv
kmZKt+gDq9nSQbReXbZamrjnbZDYa7+qNNyDFg9Xed518mena5TurAkQgEb0IY619MLznTD+ZOUe
S2iSWoyf1VTWktXoRSGM/G6eOQvLqrvm/Zv5zeb3Yi/vc1NVzzJvCP7ybYAV1S68bBZC9MxYp2r3
0QAZxPOhE17J6ITw1rb+wABB05HVb9g6RNjbBljBFE0bROyCbiz6FQao8Dv2E0CQJywQ0alBGBEc
DJXTLiYgc8fBDMZKu45jNVH/I1mxk55HgcZ6oz1IbnkRagXs/Is4qH10bLyeJfcLq0n0azxx0X8r
CBnSeShpoffdM3JXWQyqrwzrNwObDexFBPDtHfXtPbZ0wLZhPSKAHUZl9MWYNsx9uF3CfdGDsR+W
iXehc5qYh1FuTv+zoV3dsS9qEia5UETPHvMV9vVURkRQydF7ZrwCs5YquOZ27UtqAjmlyO2vQ7Wv
2QW2QQcsm0m3u/f1TLkavM5zL0oh7R0X2lXaduGyEJLfURpUn0DAF8vQ8nJaxq4Ul93X2lSpVBaZ
opyHahe/68acNkzb9m7/pQsDZ9E0nalcvNnfZH/2i83j25/Zc81j8aKNexPtFVHdstMyDyTwHxv3
JtorCvsuMHLAaS82GB7d28TIwb6O2MMyVTQHd90bXERsS7Bezoj3taJxT90b3ULB7DHRpzPE2ze/
Xin8xPKE0vzEqJFViVuvFCMcvB9hOeTpCn3L5qNd9Ml457TdaP1bB5H6MWjMFurASHEzfV2qAWaV
MJKx72W509v/vBnXbFwvdu9u7395XfAzeureBL52Gz5flKmheSK05B95hrb1KZ4PwC5Bd0s39Ghf
YjoBX4LoCU40hK9r3wn3tTcKQ3IVqwJWoGDhjIj37SsqE/iEFLu67iAhT1axGa8rOc0BmcMNRBXS
Br563Qda6F6acV1fdKxU11+k3nakCyNwE/1fu2x92s5Dr3nD2hyH1aBCNehR58nLQcv6H7JWyulq
apqvykLuFhAHSOh4Ne2qLbvmDfy0aZXYNCl+3yq5vRea1M/YIq/a9XXsOCBA+UAxtOPrkPugyUws
Bvcm+sWPtoipiQk+sWqivdoG2okalSXsDTcHkfsVgfbpnAwYCkh3A5gVMxTo3PYtsW3CQIKwz7xW
0HOTPuWt+hOGQSfJFoZb5Pl3tUm6can1ehFcGaHaGvlirLsi/mx6LjTAVe3K6bLoMiv8UaFI/ebi
ZheHQ3jBqPzfoE/E7vHWwwmZSz4zYERPJmVCVxpCUhB3II3AoBAmt1Yl2E9pAcP8TJUgJhuPHk4A
PemXMemfEe2v8nDTauq+h2NLB9iwWKIgVstY9m4Cl9VCJCm08+uqtbLoVu0yo19LnZn8Z3CzPrrW
o8q8tt2k/dr2pXSeQgYpZsoLqNGCZSSYIk0bBn0lt9XbzpDTMwui1XeWAjdW2NFjQ5ka5skRDkqw
A7q7THtNP2tyM/ieDmMvkAJDDCGl3JLtrZ3BOKuDkWZMIq8UhNXXnaTpN2Htq8s4CH55cvqVxDY7
kzvHXxRmvTKMxGbXVinW5Ui/yrYV2nNl8g6MfLIabLWuVrmvlcEHve277K0unqciQu7+JbO/L5Pn
aFLEyx6cqULnmRVE1uu32xUPzlQQ+MO8xc42MOJJWOTR7AGS0s8RNfW8NfZQF08lM9wCmzqbJvdr
3CnJ6V5gZxlcM7hcrEKCyGdCuG/2hmSVfmL3xU3tKtiTa/XWr1FPW/RsJMbCzV3hlFqzjIIoHACY
ys2VW7Bp8hl1CNm98yJPKBDT/nOHs9of8uwTFKryx9bTE/lT0zhy9+ZhN6b2YgfwNqHv8EzU3ukA
Cn5Thgi0+WbYOyXATgOG8mCWgmACxme8sbP/ifkUZ4i81gRReF0D8Gn/hZgNmxadP9ZGILE+aACG
od5Ysov2SJGUmb9mIJfd1omV21dyofTxquz7UP4ehjWs0zTwwfI1iyB1Vq5Y0qwW5VDmzWWnePp9
0CaDVi8aXfeK72/hew7fHPcLfqy++/ff7NmskNdt4zcNPoieoNB9soLt0HwmFSNbpAjeDNe2jkwQ
T7KiDY0g4jdEeUqebV4ooFV0pKFKAQD96gpYOKr9+M0vAPgMfhSQAOtJ+44siwJFLip5uI7dyLPf
GXXg1++qtkuaf/WiGcplCsmkaS18VhjDK191I2kBRZSrfdfsXg0vks5SblFbd4t3rkTue1t1UWot
vNhM2s9vZjabGUnTi2aWPrvoL6qInXCJk6CMQPfoEMYiwiW5Gb9KNE52s0QBFgCHt6HPmcCij1bG
4He3xfyqcCnc1K6VUeEIvgAaiip/B0i9fSsLvDKyKtuXrjNfHRdWNnrtXczK9nlqN1J/ORiKX65I
cJuqWLZVWGnrLm5a61LOXHddmJ7WfDVKLzuvOqXp1gETuR5+E8tlU0PtPrA5V7xx7G7rXEqBl4zt
Hi7K6pmQyct2jE0IdoAi3q4dbkOmaOoZezSmDzGTfVksSgdMMPdVcERbWxOVLlI47D8S08Ua95G2
xqqk2MUGnErNe1iRdC7mkjShc+34oxKMiz7OqqUaZ777OW7NpdnYpv/dbJAgXFpTbZsY1ah/Gdqh
SMSKj2CWsATJRCroJnx4hZaoP6g3iVq60Q8zDvW33GzOzZyXu8dNkt6XTy1NvGobPGnv6WgtQH4z
bzLStdgmZ0KKBlgQVkj4FDziu5bGixhSMN6YOev3TQ1AJw/h9dXMONyBPbfGZIylNRbXYD3lJ9ri
6zu8TS4cdVmgVvl1ltmq9HcTgrmzjSHvfyRZF7Tf2zj3lWVvSx466RAJG6vUCy3j34G9MZSnvUJM
X6sqltJVl9XBusncVTFp1Kg5aOZlputD990fAl9fFtnYB5/eIuoUUQXe/PdO7msQV8/xJopXbS1v
WvynykQ0S6RmAoW8tTyWaBlKCEHqBy6xbdo2UdWrCBnODRkRobdObuIEEKIhWy6eVzk5kZbtBlTg
AMjkAHsXXPXE6YOAqqte2WdN619naaz9XYIFYECRp81VD87Ju4yLNnDPmOpHWriMG50FnqAdkv57
67b1JyaGbhsuG69eoSHyFjr/zyZ0iiz891b1xc+Su2cip3jVQ+QEbazSNYDi8BBqLPg2H5I0DHFr
UtNuLEZDoSB2dwRUfWtSoqUhNKHBaE7UAK/D0h3maPgwskcIoWDBFyu6B85MG9IxlKQyvjHkavBv
rEjrzp0U0uaPloFoDFNX0+1v/a6Oy6+9a6TuLSpIOsxedOys7sZO4M35mPQVMBXAZfnnUW4rdzn2
1je5sUb3OquMOP/55sBmB8bH/IKplffeM8Bihxdt/RdmQxpEgcgSzmaC/9A/g2sCCXF28B8EOB6N
DYtiMWfbvtgxtglXQjqFbjmETWKj55j+GVIIrCwKSIkDtgRuxf3IWY150ORxhFU4baN9Y4LcF79G
FIKufd2T4do0sixbhOSM+nczYUBbCVjcRRvZEdQmWuwpqbawAmDtF77Rmde00hL3WzgA1Ds33NRs
Lt4MbTY0IsvvDe3r3X/umrR6bkNWbDVvjW0iGWasNS9PT+OtbbA0aa+xRMFGNogk54CYnvYp/utB
vu3Rs00SmOCXtj2TVzVrp33rvWCJS8PdwqANxSwUTAfG1tSo9BpdWl6bnaNn/0ZJaX/Ofb/zlraf
mcp9QH+2WtWi5d+K5j+6wp8qMQ5ABaFYm2JEUDIrsGsvWNh5kJ8lRXuvD95noXy+TGl7XDpK8HNw
TekDWlswiCnxP3AmDuuoraxzJUjMqzhRP1WFdxOMZIShp4Vnruv6K6XMPjiaey4xYziTYb9DeVDx
P9lh4648Oinr0O0/9ml5G+lttxo0N1ganZ5+K6Oi+JgY5XvJgNw+6eENTQZTWcLofTeGXbL20Oxc
9uHIZfGaYcE/Scs0juMFsB9obenXXNuxN944ofUuj1tl7cOZf1GXkBpomTGcB0JXcwhaB774MFnK
WfMDCO+7woryRREal7WK0KendfaZnKccZFn902hBvi6z6Kb0oPkmZIF59c07SIvaM3NowGOXILPz
CaON6q2eX2SJZVz0SZpfJY4QHKsmStOgisarrDXKbqn7lfNvZsv5ZdgzMHpTyNsUXjSxX7rUcXz3
3IKeQBg+ZCpw0QvYKYoOoj2+gxubmSMtgdqhJ86e3k7lJTISQZZFPb+dSG6TFRE/EMfDDTDMFCxb
r4ofh21LfrMYv5CaozcKtO3gSpdWkGpRUGQ31ZAPwVmaFOduajtuhvpc0+eXPqsow5nmVZr7fSjK
8X2g6+FwkQzIS1wFdd2FxTJPejM762NDzi6qMDX9XzDT2Nr5W+SYIwefyUtGVvlB6j3buHR45TZ0
CK0cWOgFMEHwEe2uF08sHzQuoajn61DsPSTFs4wOY20MaiPuuZMUs3tC84cB4EwO8io74wbs11mU
WWy+oP+k0FBgm3k/T+mjNHXD0RigIbL18pzBc5x/rNLQjVaqHZbG18YQlM0JKmD3VWzZabQ0ZkbJ
OoNP6xLGmSxauDm7nx/1Gsmw28KUavPyzcZmG3txuvc1+OkH9R3GdACAdR7nezPMEDMBJQFSQkjE
bQv5qVlJWxp8Fm6JpPfRwADAsvAGRoLZrkBli9nfoyODQAvEg8hcZrbm1yTCZE17BkY7lFwc/ltw
Q89UXWYamvBgKeFNGWYWgoR0lIr8qpowhU7kJF6xwIRKed0I4CHh2ZMuO2ZNo70IhSy8ow/NuEwy
cpgOYhgZ1fg325ptC0t4wX9l2a/nm0S8bOu8aBLhm9gOhuViAgI82JZgWqM7xGSNr4l1dBzLtsiy
mccIAoQNLanoXG5ta9reZBjHvGbDRf8a2+IH7dkWf8E00xO0pGjOaCKI7rQnW7aOLC0NwutKr4xl
7vpdsgxNI/ug6v6XUM/j+P0Awzw7Vmo66Of1KEt+uAwjKQtWpTIG7rsWGLVfRd4VybEhL8O5oeQq
fjSu38xsNjP6KC+Y2XCX/gJFff+ME+OFW0PTkc4APshHyLbwDHnZFlj6X8J7iDKacmlO1LaGBggM
6QLhxFiMnOYqD4YGwF+wLuPAtt3zVxia2C/YNzSoF/j5sKiixs2fIQxxx9DUyigDPYmS66C0apha
NOWsMqx/GtledSheLPxCBvnlWws10HqEqYbbRpNv9dL/YSlxtiyDwVx3SvZ3aVT/ZrF/JVvmvWSw
RWgqzXCeG662Dqo2XndmGSzdEKX3Bavq9rg2XdtZOa56a+Va8KUYSxb3AjnMF3UY38ggHpaeNDir
2lF+tkb30+yKb/xB1UKWkp8RYhyLYEjvRx8NjwYY79Id7GpdJ720CCv5V9X2PzMtuAyH5ixq+n/M
oWxWcVoWi873c9TCknal9NUVNOb/jFLwa+zM/Hz0u2BlDvAuDR0b96GZyksl7fkFvmOe2c7YLLrW
85ZV2KhLN/dWQemsjaCRnYWaSJm6jFK2uFC2bdtElRZB2fUrMtxfSeo5Z6bZpvKaVZ30qjTscPl2
BacriDDMC1fw+v6uTIen90+8aqcaEkReDCkfOMwfumlMPIGascPyIFy/vX8CxEGDnqbqw9XcdfRg
2xwVqe1ZBPcV908hBO3dP8br/BouuwCKCsTn/v1jTDQOMk2xmxw0pv8ReTknlsPsoxuYLPapkE//
YNPGXOW23+k39pi6ibzIYqLGO72Qo3RcOF2e3PZJ0dj/GkbZ/6N2huS/C+G4W7dyk0M77Phddfn/
i8FtNMNXd/XdesodPzWodHy+r5q4rrafhPjqxyxI6y/Zf/dNL/+gTdb6Zcjv/8//uvuVBOkqYLM6
+Fnv2SKDnkPznf6o6S9+6WfEd3VQN7/44WSzDBxIWJmKTg8/MM5Sb/NlCcodjWk5NRMiS+KhyiFk
7RzS747h5Xc4n+fL3/P7d0A2fpDXAxw4uMj/LyfBz9k5CrH0BpmKieTE9q3uHYXxF8QErF1Sk07P
nCSe3FGQI/6BowBoLRIERpnioTTZOwqY9QGVU53Q9d98/TStgnRjL8N6vVXgqW0WbGGsmN+qsJnd
C2KgKy3oqgSrnXg4qlM8Ckidjz4KIBcCO4H5H5yB/hfqbYQ5wdklnvnUT+5mTH/40eagQW0i+HXm
B3+4Zw50B+DiF7nA/HWKu9M0h/kP+9n/b+8+ewhn/0PkOPSXUweMbu+DE9g7ChPeetCobLnNR3Gi
/hKWpT9wM1C9BME2zdx5t/zEvaMASS6owgRT//TMd/EEL8gc3o+xCgFKoOpEd+D5C2Kw2gvekybs
w9dP84IcItReHzrAobEvCucGQw/xHFoFot0Aa0UF8HCBTvMo/pssc99XOH9Bw8TECIzA9BymmQJT
hU9lp/vh6yd5FPrxUVRk3Eid4huftQrGdLCqolrEOOxUYwefLZ/OMV6CqwFCDXaTx9iw5zCZ/cAy
wSb/xh5ONKNg1evoo6DCEtvmjFIfTH/vKKy/4K4FB8MgYnpONIzCDv0njoKRmkPjYz6Kw1wbxAh4
DYqwk82qjq83HBJIsdFF1TE9B55STKYEfB2bOVlDOD6JoNIA1ahB1bufR4nDYedNEBxNz6kWW+rx
2TWgCME8S+vwWTtgiiTGz4yCNoXGqXpIsWRxZLBAnUPki4LydHoO3QLWAkAeBOzsIDetoJPLrtmi
+wNHAdxArDaw+iceLsBhsGCcIzZD5+dECw1LkFAcaRUWE1bBjPH77BokNVsYoFyn51SzKSGafORR
QPoLDEaALDcf+4FVoJGJshE55+bLsx2e3gUROJ4jj8KiHScml0K/ae9msEnGAiSYjhOvMJTZTo9L
rlkAoaO/bcwc+kv8Ka4UP3LiLUvBrX+kOTiiloIpEbji9BxaBTcD3S/m5ptuxMnejOMTCkpwECmk
Vc8n16LuJLESxMzzN5yqvxQqRkdaBe04PnS2ojf+8tAq6GcD7qKtufEVp1puCBG7o4+CjQ1o4ZHV
mJ8Dt4k/BaNPv2LTozpVqxDgvSOPgoQCryjWg+eT4CfuRhBRebEmAOPCvCUqn+pRKH+kCKWfzUbA
b4sPxl0AGIAnnnZudXwEAQ4FDhQ2wOfrcVGH4TQnPbfpKE7WV/yJCyJYhRny/SbNJNjKXA5TULVy
F08vv9T/RKothPTg03i+e+sQOoDb0J2ZL4Y8G+DpHYWQkznSX8IWB9MM0EP8za6jhLwGNiIxC9uc
0am2JoRmyZFnQHOWEQ4qE5vweRAzOAqoMMCWMxOenlOtx/8rIJGoK3aRROQRtGng6Ng3BxAUkPmq
nMIcV0/VHLQ/UXkRCpAZQ5Zneg7NAdwM7oPidNO0O1VHKfYdjr4ZMCSQQWwaVfJBESrKDUY8ExXf
fFYnGjPE2tGRRyHIvGhUcRizEzg4CodhF2IOiEnMByF27fiNJxgz/oS/BB4DtmyDJjwciQurYLmG
Ns2mg36Ch3B8Skl8JHcW7DXPewkqdYSQyLUeIRSnaQ/HFxpCTUBQ5PwGOCPsge0sNB23He1TvRrH
t/YFaxFT3m07+7mrwaYabELG7JxP72pofyKnpE/NMsv24z4IoKIGt2jp08SaE6pTrcG1PxJAMQi2
Bzap5UGTanMUaP+wqiOeUz0K/U84TMHqC07qNwNA5h+oSeNMH5HbJ+kwN4Xxcb19+EDZ2dI3GebT
ZBtRRhioWLmanlPNMLXjG9piWRL6EGRQH97qXhnKkjizP1i1NhfoVNMqoYJ+dIYJFJch+bZfx6e+
exRzss2qMvsNJxpAxQbqkYeAPgf+gRVDftSTdw9gRjDjnuq7/xOZlFAB1mlG/DapREJsdpPiO07W
EI7vUwqFA7HQjzDy9BAZd+2Blq2GphRzro1jONWGhH78UYjICE7oIX0+yKdEuxKtB0PMd6bnZK3i
T/hIS4iswA4zv9WDfIpNN6Imy13bzY1TbdUJodsjPSWQUzDIKAduCsxDq7AowgXaimnX9JzqUQip
miOPggauYGpFPv15X8EFUhBgRGl9/vrJ+or55h6ZWkKMAz7mN/kUmxtsfykyOw3TM3un0ytDhRDN
kVYhEDIWi0vbDszhBYFZQbB7qEJ6RzynmlcYf6Qi5xiEzsD8Vg8LDlra1J6ISD42Nzn807OKTdfk
mAsi+nKQTpmbd3rY0qaPawJdZwqyOapTDabGn/AV8ICSYgmSRvEcBFNRcMAVyybops47QXv4E16C
pgMUZTu19l6eSewQ/CuIeExnJNZmT/NqzO7rmKsBTAiWKqLH5p0e2AMpNyssLECebAVmzNHsmDMA
sQ+2jvHf5gyeekodayG4buLrybqH43NtEkj0a5jzcMl2r8S0vQIBpOhgnehlMI8PmSJO4BjZUnm4
97uHQJxAVkX899F5nqRfMI+vNMDUweAMOcJjorR3FII9gekOIlZzen2qd8I8vtJg7xNoIRKgm6M4
zCkd2LoMsRa9sYqTPYrjp8BcEMFoiLz3vnsALiNaFQjInDaviGUen0GJ/S5HQGIe1zoPbgbDQI7o
1Pe7RLf16GoLEQ1FyOM+7y85KoexIBOg+eunWm0JuuOjjwJOJ/zENnQc5lGwQNKqU0GKnGr4PD6X
JG22YUcTGp/Tc9i+BU7jTHPwx52O0wyfx6eU7LuyzgfefNOIO5jrCKQlBNfkWZuYcbJJ1fEpJW8V
tilCA7WleA6PwvxLFyz+ykZg9vQKTuv4xFI0K03muzvhcS9mCG0EtufZ7pod5ammEELk72hHCThC
Z9r3fI4tCg3RqAQeMWeW8288Qav4E4klFSWrW9bjyH/PKuC1o4UNKOBEQ4b1RxJKkTxokNZNz2HI
4OLgKKm3NmXGqfpJ60/klaAemGhsEeeHRyHGXHDPsPE4H9XJ+og/kVcqbKNQUGw+9achA3CVYOWa
A/UJOoc/kVDCssMGrBBDFM9hQsmsHMCdjt7hbA7zbzzBo/gTeSVKEYgm/47qlAxDdmjhbXc5TjXF
to7PK1ndgXqYj3xTZxMa9kIGX0fBkFH4iafYgm78yESCt0ofgv7TfD8OYbcOoQN2EQXB2PmZg9Xp
XRD7+PRS6JE7/5e5a1tu2wai/9IPyLR2bDkPzUzrJk7d2PHImckzRMIiRhDhgqQ5+vueJQmTptZt
0t0H6i2VewgtsRfsLs6i6pk6TiHc6a6gos473BPGfNTFCkEeWOJ947yFVrHBIM79J7oKwda1Qn53
2f7zQh5YIotPOTrQzTAbAbcT3qIqvNCY8kIjpkQ6FnOphpDy6MB59gZHi46ObNmeczgQSypb8IzU
IEM8AN1nFkh1reg0MhIF4e77XgsXaCM14qkViLFpwPngD16qBrrIQLgPcokhuqYegUUmp2jSodhz
4mVjIijao7rPvKBBVMh0OwHdI91nqScNGsUsFAXKXBgK1Y3D60Qxi7I7BUHb/ilmAS11P8gjKaIH
R7XvJNW3Z56ThEBTL9GCvNTw4Wgq/f/h/AWP7Tn6CcerKNMYCuEkyr4/w3oMtYylKsXRQOsfFwVl
bNH1gZapXv8Zr0ETsFAIXKhO0NBkoWGgq7+Ulk7XdWaGoSt44viNdoFeRks9fg9jDWRBBNoEQVya
4qn5mZPuxoPFLjFAL5Y5Y7g5IREFzpzv0ID9C80mnVqH3k+g9Rr8jkvVCY20HE0rQ756HjDgvAFK
RwwgHwxGH6IsL4wc5lvIdgB5QtCtjVdQ5hsBVgO92KmUs9Tt0L8jiSgQOyHPdAZC9N4EzsIGtA6C
PARVr0SPsNjgQSOMvMBleCIP6iPqmXmgLspTUE3REOXu0z9xgQoiDyYxLhpzIkB0PXcTb98gm42t
ghnP3ecHSjnfIajnCV+XhfN5N9vL2YobAfbaHyRe/OPvpzOrutFdL/6Uhn31T+9HW9G/37+Y/XXS
ddVPvk1d9t2jhv9/+I3HT3/xsPTD0n/85Gw0MSsO3ReHYaW3Zo8RYb95b0t+4Na4ltmYsmng9K/Y
ZW4xo5aDRyQkh6+zwvHwUC0x/O8mbmxMQH/mv/4Ex3WK8WDQSw1wbkI2/IUGeGjihhE7CmUa6DG0
x68UyqyB3dSekfmKEi1imV8WprIJ5/l9dpMNNLCb2jR/N4Z5AKI9hQfYGHaWWz9spAb8wZYlB6+h
qpfexF1a5kT0GnoK7AMDraGllz40OYOtoaSX4eHBMgsnwnD56wx7U2YF8zqJgFoBvvXs2lXUNJr2
IURG7lSYEq/9D5uZujm26ysiT5Cju2znSs4pgZBbAz+U7rEwjP0lnkb58kOz9aZKSKOm0llWjP4h
b03MOXQNZf3gGQtD0zLl6/beMasmkk0N7KoNsS4S1ihzYm0U4390sOqMmSEOQDk4q6YnGmr6MZpy
5x2z0Sl5Il75FWY/c1LR0NGr8MQY3hMN/byKpjD79PsnW0VDPQFe1gy2hnICmxO3hnZeRWtZb0SE
ZfKNAvSyDYFxR8QoKsb/ZPbOc0cB5AJU4OMjF1ATV5XC2uMTZ1voVrACeLWz3iekca8Tl5AcPeRb
ixgpQU3gNfT02mQ7NgigG7LixV9bhI7swbobG6aA3/KS11DX61Dw8RHRd4uX/hfseslYGqrMysFd
uWX3DKWxFNBDaxLOuB+JxlqM/dlsbF0zXolm7SmgcwdHGqYph7bmiewvGyARFYj8Ca7MgmcMATEb
aqBz0Bou9XPYcvaL+Obkyz5w6SPiGxFD35joWHANDQV4VRjOaxBBiHzt2V3xiuGlrgc5vjU5o6TE
6CHHdog0Es5oXmjejgI2UrGsyzjTUNGbUNbbsLdcxH6moaU3IUbuhEe0EXLhwHixG15DUW8RxBSM
1yCeA/HKb22oipCAxj1DzAEK4FWVYCbQGmp6+4rEzzV09EtltoyO0p1xsUy+VJsQOV9K17Dl6HVt
uAiDLjaLwe9MW3LZ6XMN/bxDuc67R26/aGjoXegkU4e9496shp7eRVPXSczjdqdbo2LRr02LRAkj
HLqIKUe3JWMCVhp6uraPzca7LK1yIhcNTV27jHmd1I8mF4pjMw4rDTVdh7DjXqaGlq6bqkg/fyJt
DR0FdMWGANQIJBb4vcEW596mhnLeZzAAaZGjWOjOjXzhNt+2KAokqAm8hnbeW0qpM+Aa+nlfvGLU
6f6FXDIIpV3OHWFoMLgKPHtYpxsTcvS941L2xIglx67NA18Ao7Z+DfiSDUipU14B3eLAztivCxVN
bfYll86k1m7x0r8WqJoyK6dmaTl4tFvGj1ITshj7m9mYpqy48Is6exXwvTecL6VmWQX0qkBijd2S
NOxd/gCHPqHaJKTRAlOnpwK6ZzO9dBdbDo7CA4+uoavfDqbM4foYv/odfUhcL9ozNexxh9raVo2v
//MP0CRHwJlHIvf9PwAAAP//</cx:binary>
              </cx:geoCache>
            </cx:geography>
          </cx:layoutPr>
        </cx:series>
      </cx:plotAreaRegion>
    </cx:plotArea>
    <cx:legend pos="r" align="min" overlay="0"/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_xlchart.v5.5</cx:f>
        <cx:nf>_xlchart.v5.4</cx:nf>
      </cx:strDim>
      <cx:numDim type="colorVal">
        <cx:f>_xlchart.v5.7</cx:f>
        <cx:nf>_xlchart.v5.6</cx:nf>
      </cx:numDim>
    </cx:data>
  </cx:chartData>
  <cx:chart>
    <cx:title pos="t" align="ctr" overlay="0">
      <cx:tx>
        <cx:txData>
          <cx:v>SH Screens Combined with CI by County of Residence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SH Screens Combined with CI by County of Residence</a:t>
          </a:r>
        </a:p>
      </cx:txPr>
    </cx:title>
    <cx:plotArea>
      <cx:plotAreaRegion>
        <cx:series layoutId="regionMap" uniqueId="{F1F2D3C5-0312-43F7-B83C-43F9F54B8155}">
          <cx:tx>
            <cx:txData>
              <cx:f>_xlchart.v5.6</cx:f>
              <cx:v>total</cx:v>
            </cx:txData>
          </cx:tx>
          <cx:dataLabels>
            <cx:visibility seriesName="0" categoryName="0" value="1"/>
          </cx:dataLabels>
          <cx:dataId val="0"/>
          <cx:layoutPr>
            <cx:geography cultureLanguage="en-US" cultureRegion="US" attribution="Powered by Bing">
              <cx:geoCache provider="{E9337A44-BEBE-4D9F-B70C-5C5E7DAFC167}">
                <cx:binary>7H1pc9tKku1fcfjzoy72ZWLcEQIIblooS7LVvl8QtERj33f8+jkASYkoym7YxETH4DXjXpoEkAUK
JyszK7f67+fyv57d7Sb+UHqun/zXc/npo5mm4X/99VfybG69TXLhWc9xkAQ/0ovnwPsr+PHDet7+
9RJvCss3/mIomvvr2dzE6bb8+I//xmjGNrgOnjepFfifs21c3W+TzE2TX5x799SHzYtn+VMrSWPr
OaU/fbza+Mkm+dg9znz6qN5fPs3W99OPH7Z+aqXVYxVuP33sUDMfP/xF3uTkB31w8ZvT7AXErHjB
06zESIwoty/p4wc38I396YnMXUgcy/EMx1Ptiz7c/HbjgV7Fw/kRxC8f1CDz0+pw8t1f1v6uzctL
vE0S/G3tv++M0Pl78DAe3nkQ5F2fm7s3ABjA4tPHL76Vbl8+PKSbdIvnaCVB+/PiSg2aP/oLhsRT
+qsL4ckBPDfikiOUyYf8r051wfwVyNeX91e/fI6/jTAtMwIrcQSy8oUoyALPsswOWfZw0z2y7iZ2
zoC1Q94H0w7BiAC9vL7Wbg/P9t2J8duAygzNsQJL7aasSADLX3AUxzECL7xO6Z282AF76bpb/8+B
7ZL3ALZLMCJglfv106DAyhcSz8g8Tb3J2o4s5i94RqRlmhbelcVKHBRnANsl7wFsl2BEwF7eTrX7
h/Wg2EoXjETJHCftpS0UNYEtwzE0y1HSbtIS0vjSf9nGSXAGvCcj9ED4hGZEIKuLywdtSLEsXbCC
JMgcS+9mJ4mwcMFzLAvJDEV8LI9Vc5Ns/1wed8l7gNolGBGiyuW9ot0fHu4wmpaRZImTWOZVk3Ym
rXTBSxQvC/J+UvOHm+80rbKJv2/jP4eWoO+BLUExJnC/PF4PDa5EizCjGPp9cAVoY4lhGHmvbQUC
3Cx1zwK3S98H3C7FiMC9fFQXy4EVrnzBC5RM0QK7g/fUSqYZkZUodm8l4/yxVL5Mn02sG89RuOQI
PSA+ueuIQL5arp8uDw95GOksUALDiFC67Yt0XcgXjExzkiTszWlCOl9ZQbH5c+HcJe+BbZdgRMBC
7z4ObSyzAmxhrHXen7sSXBc8JcGa2p0nLCpowfScmUvQ98CWoBgTuOsv98qw6IpwKdIyz/7c5Shi
XrOiKL/rmFKCLP5+FrzEAH3wJUhGBPCVdnl/q337l4L53+EKXVx+ebz88vnLwGqDZrBQo3nxlb06
Rr1wQUscw3LCm114bBhg+ZSlmyzKztAd74zRgwnfoRoRH95/eVj8Sybseux/GdjA2oyFo4wT9zAj
cNGBWb6A9hAE+mA9yIeb79Zu91li/rlx0KHuAW3n+hGBen15O7CPpXGg8ZigO8VPmHzwvFxwgiDx
okzEqa43/hk+lg51Dzg7148Izvm9pl330BW/NU05kZJoVvwZovSFiOgjA3ndimsC13m83brb6s9n
KjlAD3RJkhEBPFve9rEFfgNf8UIGtKLM7ZQtRXhFmxkLN4vAMZiz7asrhmeW758DL0HfA12CYkTg
PmhPl0MnD8CdTfG8TMSWG1RlBjYUxRJq9WFbbM7JFiDoe+BJUIwIT3Wh3a+vtEEVrHhBQxw3NhFh
LjV5IAwvwGG6m6aEN1Q1t3HgbM/QsScj9MD2hGZc6H7TII0P8nAIj1mT8iEyFIdQ5EGZHtvENEVf
SMhyYuEXPdx2nwxibqstJPGf61lA1R2hH7xdmjHBe335r9fcv6FnsZxpfNniAVpCz8qY2Mjh4g9m
lkw4Q1V3c4YR1aHuA+zx3UYF6vrL9DBzhpmwvEhDvTJ78wlZAccTFqgKPEKQP0c1yM5JzXOPyXvh
ekwwJmDXs9nQ6x5a5nj4ofahZVLf8hcih5URf3CBE3aUiuTUc+xigr4Ptt07jgjcmyXCj9r19bAT
l+NlCvjuY0/kxJUuaAQnOUHem1MEvDcWgodb1/1zfXsyQg+IT2hGBLK6vrm8BcxDgixeMDCURfHg
SSZ1LnQy1DEE+Ps5XWrgbXzA/Ocgn4zQA+QTmlGB/DSwewoQI5lWRjCK0LzChSyJtCCy7+diqkFx
lluKoO+Fa+eOI0J1/aCsEaIacubKFxwLpyPLvInfjl0lXSCRT6Qwt3erXSI5ZJ18D+JzVkPkAD3w
JUlGBPD1t2EDzNIFRzMsfE8H4+lk7iJfjxa4Q4AZcvs4wnddnRNd7lD3wLVz/YhAnWrq5eOX+8Oj
HWY1JNFQpYgF7NwXhL5tvI4oZ5EYmt5dQMQKplvUamVn5GOSA/RAlyQZE8BL9Wp5O3DWnnQh0yIL
nbvP6SKXRdDHNIt0WxjXBw/W8dSdWs+O5Z+Vtnc6RB+YT+47IqBv1vf3y4chJzLUK+Yw31jPu9eJ
gOaweELgfh+7J/K7boI4tpI/N5sJ+h74EhQjAne6vl3eLS4HrXWBmxlp8wj67dPiydQL/gJVLgLH
sz+ZxIFvhebmjNTbKTlCD4hPaEYE8kp7Gty/IUrIzxQR+2tf5PII5U4UEm9faxQJd/NqW5zl3SDo
e8BLUIwI3On6y/z6cmD5LIssDWzfjxPJ/AUDM4unRHanhQn5PA0yw92cIaDJAXrgS5KMCGBt2sTt
BwUYWRkMg8J++SfeZ6yPKVkSBBZ+y2P7SntpwvdnIEsO0ANZkmREyN6od4jhD25CI37L84jyvprI
Hd8GYkYCEqwhvneimwj13jzfIZZ/lgl9OkQPmE+JRgT0/P5ycXlzmEvDrIVZWFDIbv1JaSJqyTmU
LSIJ51VBH0/kebwxN96fm9AEfQ98CYoRgXu9ng9tPyNDHeH8g/0MIXw8gxs/h8SzSIukCcV7HRjn
mM1d8h6YdglGBKl2PXALFk6QKEam9iKZAFQWLhieQysWeW9PkVrXPaMRi3ZE3APS48tHBOiNdjkd
NIIAR5TEo7iQ3stfYgHUzFG2Eb0CS8zRm+3m5YyQX5e8B6BdghFB+rReTwc2nVCZJsoszKefdtaB
b5KHZ2qnU2XCdHoKgpezDCdygB7wkiQjAhgui6HdjpKI8hGJRvLqsUKVEainxabLw74IgUhu1Vz3
HHdjl7wHpl2CESG60pBGNfR6B2XedCOJub3yPPU2sjRLISa09zYT4K62yKQ6b71zOkQPkE+JRgQ0
pu7D0/r+cTHkkgdV3+hVxwo8GRSCs5HB7AUP7OQygTCmU1IEcXpGPd/pED0QPiUaEcLD96FEST+s
5L0/uVGtxyK6sacomkfCDUPYU7Ozuk92qHtg2rl+RHAikjtHgtyQ0xV+JvQNFXn6J34opEDSLA1H
815uE7P2Cj1XkR/35y4KcoAe6JIkIwL4aXk9uLHMQ63yKMZ938/IX0AmCxTL7Y0qYlH7ZLnn2cpd
+h7oEnccEbir9WL4RAxJYnmG/0mlddMXmJbQpGM/eSkiQ24VmOelYZAD9MCXJBkRwPAf3z4OK5yb
shGZR3+79nWibukLFlewCAK9l2cDZ66f/rlo7pL3gLZLMCJgZwD26no5qOJFdg2FaSsKP1G8iN6i
7oQFsu+ayzNg67jWGZr3ZIQeCJ/QjAjkm/Xt43x9o91/G3YKM8hfRm76DkWZ8EAiSI8oH5pTsoRo
vgn81Ag89Kv/8wn8zhg9MH6HakQoL9bTuTawDS0hU6oJDaAL5XtiGo4rSUZnd9Qa7V7E2mgRvBjY
2OCMqXwyQg+YT2hGBPIc3bIGncXyBYXNF5pkuZ0VTeQ0IzQksSKm+d6IbjotdOK42M/ijHk875D3
wLZLMCJgHxaXT7fD9lIAtDxKSGBG7V5k1I+/QB5G2xJ6d55YAD+Ym8I/p6MCOUAPeEmSEQF8rV1+
1W4Hd0o2NX4iesUd8iwIQxrrJBk1C2jr/34exvV2k2/9M72T7w3SA+z3yEYE+OLy/uvQNduYrmgH
faj3JCe0eIGdcpC1gX1V2hchqxebOD+nZpug74EwQTEicOfrr4OG81F3gqgui6akO+iIady4nzkE
D1np0GqBUMNBfkZMf35M3QPWzvVjAvV+2J4oCOc3eY6HPrPvxRRYNPdHQJ+oAIS74Ryj6pi6D5zH
148IzpvL++XQhZ3Ai2G4Q093YpaiHQpFNx1wDiYXUXVws4mxPdgZq94ufQ9oiTuOCNymFSSsqfX0
IAiHSGrFhGVQFSaifKh9kfgiTw5eaRTj7z1XREihacwIWyo4o+XN6RA9UD4lGhHQyFteXg/c3x3l
B5DMPC/sDSXCddX0IUN2q0AL0m7tRBTyLjae5Z7V4f1khB4on9CMCuT7u6F3V6F5bJ6CxJzdVD7N
2aAQPUQy1luDnGO/BizX8JzdVQj6XvB27jgicK8vFe3xcVBzGd3kBHiehUOBLrkS4tHeCLmxFPr8
HwT5MbrXm+/bND3DYiYH6IEvSTIigLGT2dXA9Z0iljsov8b+oKd5OMi0E9EgnwgrLDaJsz2nYxU5
QA9MSZIRYbq6VK8GTthAUZ8gMAIj7ScloXWbgBEroubvtSz/YNrteoCuNs/OWRkb5AA9ACZJRgQw
VkfwOQ/ddQ6rXRpW1d7jfBpMELA9IbIo9xxAOKiwWknMzTlz+GSEHhif0IwIZET21fX1oNF9RBUQ
20djqn1YgcQYaXW7eOBbDUNH9Vr+c+CesQi+JgbogTBJMi6AB0W3QQ/ZGa9uRnIFjLQrCv6NpgFO
+yJmMJ70edC+UffD9e36EYF6s8Sa96D8hvBrYC8aKFZk071fLNYk0wkI81LUvpkggeqNhQXvGW6r
DnkPXLv3GxOwKEkY1iMJjyPVOCQlBG+7+epopS7zSNxgSCckKhHOckJ26fvA2aUYEZ63yLdZXA45
U5uyeZR0ojPkTr6SbgvhghLQnIxDMW/7IhZBt8i2Mc/YGIyg7wEuQTEqcNcPi/WQ4IrYEhaaFRtH
voJ3PGebtjYIB8EF/X7bsdttkJjBn8thgr4XuJ07jgrch4choUXLT+QyM+zPIkPyBRrKNXv97uct
oWFvt8kZTW061L1gPbrbmEAdXL1CHCPc0+wx1FWvTeIjZrKA5exrbtXxKue2q/J2p9615P7x39hk
Y/PyEjccsP/300eCvg+m3TuOCNX1w+V8UOdxk58uN7Wabw2ICDGMoD0w/0l++jrZGGe4jrvkPZDt
EowJ2MfHy2F35JaxyQwNQXywnkgPo4iUdF5mkMt6kP071+I6TTfn7MVN0PcBtXvHMaH65fHDevbh
4fGyR8jn37Cp793gebbwmUgMNIH01k60I0/gMZPbLJ83v/exrrg7M82WoO/BfATFiJjvbrFE0467
QU07dJPFHkeoVto7PMlYY5OBS8MWkPamHbHevjMttO8IzzDvTkboAzF51zGBvG4Vx+P6ZjmoXQAg
0QALNh2yLZsXCbSAtv4oSqQlEuGgFeZp4Fln2AV3743SB+n36MaE9v3l4+NBXb9rQn/4qzWijW1w
HaDDPlLsfrkxd9MXAGXhSKV+H+amzYeMsohDaSqxVLuLN+kZpadd8j74du43ImDvL58QnhpYVCOt
i0PawPvesyavq0kJQWLXzsNC5HXdbwrUnZ4hqckBesBLkowJYO12UPcZihFhvmM9/pay1bGzkNWH
hh5I6jpIi51xf7/1z3Cadaj74Hl8t1GBefdFuV6qh2c7hCSGE6UpW2LRm7J9kZ2zIKlhWsHVvfeH
Enr3fhtm313r+c89oicj9AKYuOuYQF6qg1pUUlOQhB48wn7GkgA3Xfrppk/w+3HHe+v5DIOqQ90H
2OO7jQrUgfekg5cFrdnh/txPy1M7GYnVKPwn21PeW2dtSdcl7wXo8f3GhOh6fTWw3cSxTWoe9xZV
7GhWtDjEruwcy+9XRkSl8H0QOOdYTR3yPsB2CMYE7JeHh4ETaaUmUAGrCAue9nWariXxsIeRC/8a
kzx2Tt1nSXJWVi05QB94iXuOCOCHSyx5BlaxEqJTiBjv4CNrDJsdurHxOk0f+jdAWB/j+7DBiucM
JUvQ90CXoBgTuCocU4fHO4R9jKCyKKO2/1CmRCSDNEXBMjaqowSaRPUZTqE/N4sfOuR9MO0QjAlS
bTp/wj6DQ6KKGQlnMuoX9sqUNIpRxY/tU0RkAe0kNuF/eti+GAW2+zsDXnKEPgiTNGMCGXvgLKfD
Nh+FL5kXUc1/ELtEHm0zdTl4ol6jCoQn6gFb4Fgv5zROOhmhD8jkXUcG8sDNsRqMUUHYbAfavoh1
UFtFStMSjb7Q7fl3MD6rN1YD8fEAPRE+JhkTwDfLYdt9N7tIUgyWRHvLmNC+MuIEUpNWvfddUITb
8cGzzun43SXvA23nfmMC9vFyNnS3b7iSKYpHBekeW0I8N9i21d/Yxbt9kTo43fz4cVbf7wdyhD4I
kzTjAvl28NR4rIpoGfvQva5sj50a+yJ/huU5UjCnaC57Too8wO0M0A/bDsmooNXQ+GxQfxXKv0Wk
UjOH8m/ChG6gRaOWpg6NXBilW7Q7O8NX9UAM0Ava7j3HBO2Xm9uh2zYwIqKzcDS+O2nhzkDpAwWV
vM/dJAVz5vnntG146NL3QbdLMSJwHxfrm2G39W0SbNATGCXCO636jsFMcTwK0QhUH83AO2c7X4K+
B6oExZhQvdfmg0blmwayTVrUodEKmXPbZMojdoCqph3oROzgMd4aZ4Tnu+R9kO3cb0TAfrm9ul0/
/eti4H9Dyu3TpXL55fZh8O62tEAj63bHVs3y69i8a/a0lGQOO/bszxOVck+b75vMT87pb3s6RA/+
OyUaEQ8+oZ/E5dApBEBRYmiakCs78x3d9jhyQ6YndJDYnJM4QA7QC9XuPUeF6cMCmzMNvDiDVoDS
QC4XufJGQTOPLC6+CVk2r5Npm5jYmOms5dnT5mSMXhCfUI0J5aW6WD5eDhnnQPQKSzAW+3zsTPl3
KtRhNqCH1yHR9nDzXdrek/VsWukZtczkAH0wJu45JoC/Xd5OEZ8cNPiMTCAamSFoGUIoX+4C2STQ
zDy3m8VE5t5TtfFfEKI8I/B8OkQffE/u+38A4V//xM5fTX/6+MvEoI+/mSrfTGFORP7lPtOL8LPA
TQrzC/uvsftuMISwvtr4ySY5TOt3IuIf369+PdB1/rbdn/brh2ElgRpkfhpXavCy/fTxC7xOKA4g
TN6TAygXIC75nGF7mvttkrnpr8691hlMN+lG81MrrY4of332ULNAkO6zM955WK/xheXLp4/Qjk2A
EYC8Fj80A3VyO3bNfw+Pv0u13STpp4+TZnsPWkbZOkqcmoB0s71Hsd2dQhxapGWUwWKKI6FeQPzD
R5Gx+ekj21bQAnQRqzoQsVDiSZDtT6GlJnq8oQ89j1pMidthjOKMu8CtjKPajP33D37m3QWWnyaf
PjL4e8LdZc3PxRjIS5PFtm9NU3fT5DmEz5t7WAC4mv5/tJU6nMs78VXm2lm18OvaSlQx5G+L2nUs
1av88q50BHHORpQZKpEbpfwKe1MZ4SJ0DD5QizwqbwpKT6x5Wjul56plwNP2t7q0WUqrYqYSb1wn
tbhnhrf0QpuEVGCspGxS81+Peavzxz0HYRVbhpnuOOD16z8eAw//tcz2drApAH/7Nt8Gjf5LyIsa
Bn296o1hG9BfOZRgpQP/ghKP/3dO/hYTNqD9nAlfN6E95cOG8MCHyN2HJQ/nEIPKbHQIBLMf+LAR
QshwQVEORYNR6Q4fSg3TwhfMNWwiwMR440OwH0ZjWWxRhUru3+ND6oQPGZSDo1M7ktHRFVjEbzjm
Q57RDdMwZOqKcVjbqhUvdwT6LsnypJombjmxpw5TuDchTc9t1nfDeWyIojmlpJLl1jorO2yoikwt
RYrnTWLvoaDyTeokk+sa2w0bUze1eXbqhMUiqqnqJeIL0Vb/f2S/DhNBMP2S9Q5qZJfv1sq/HcmB
6bgLHhsfoZxE4rG/EZoSvjIdig6wDuEAOvxa+zjCXvhx2Ai4XZg0zAUHA4vfcGA64UKWsb07wsao
aUCHWvp3hB9EOqRvV/w1BYnY9YEWeLSFQaS5y3aRnkqubZTCFa3rS9Z2qeuCy6hrMS3KVS3VqkFZ
wtyvwjldZVF+ZWVutOKSMnAV7AoUrjJRMmmttgIlESx32R5zmmvaT7mVRau3rwHjqXka84v2pK//
belcuCyq2l/RruSv2k9s8ynOMnaZR4u3w2/n2mNuXemO8nY6DRJnHrLOVSwybq2aUlTMLM7Q+MjV
vIn1LfcCeubKSq5Hk2XN897KoZxUZYXYU6XExFhZYvkrn8mtWrUDU6uFKFzEMuVSqkc9+kZZLmhu
Mi3MiXnlMlapIWr/I0+zaC7Sucldx16ykLKYm9YeT63at0QXfaWS3CfaozilYkvBUSg872VoTNvn
KOr+bJJKkzldxuGKcalwhfuFK+JrGbJ/14lBaUldrkXXsBXeTE3FrbMbNxHSFZ3oq1Cgk3kU+uWq
fXN5zld8yZMUjkuvXV3kFeyUKas2Y8er9m1S06mrtB95KgsXLv7mwDOSqZ5bufL2M9rfUje/r/3U
vuF3pLOEKj7LoRCsIqY8fmuPpUE0LQs3Xfh2pC+itFZ4KwxWNl8pQuBGS0kVeNfUuAnLKawk1a4i
TMRk1b5RbDGlAztflGkdK6kXGlqdupNZnZsPpWyVq6DkrVVNzSw6LleCJUYr3lSqwsxXum7FChOF
9DSrWVcra8tSOD535pKcXFN2ka0sj50VIhssyrUxyeWVHNW2wtJ2rvkZKypsoAdTKskjxaHqlRWZ
Ku1ZouLXMrXiQsZWgkj2NV+3uFVB85kaRvR3OZCubYn1V3qQ79+YzKMWlJSr7SErCKSZlJk3duBK
jmLYurdq33Tr8Cmo+HxJu/d6zT2JVTWZCphVVm1KrhJBWSxZYenK2UwydWvhi+BM2c40WQ8SxRbc
alpNsmRVhHKgOAHHTicUm6xMyY61lJF/yJHHqrZluKpX1/Qq3F0dekblKu2VXLItk296qVgJxS5y
m9PxdLPPXKZzMxp2u0bnzPMkYSuwaFxOA1rMFNtOi1Uk0MUq8+pqGoZ+onihHU49PS4Us3kcQiVh
LkW5EeyeDO/Q4YwKw3vib/cLGs9DF815qseTQCloSUknEYRA89Z+aucm7xXyfprq/EShMp9fZKLq
sbm85KzJS5xH5mziXQtJrStMKslqkcixEpmyPE2i0lX0ivK1WqcL1Z0UiWrmUaoImclP9Sx8FEq7
AouJwkqM8y/uRKhmTiabM9OP5o5jLeKgnJWM7i2StKBWhajXK8GdJ1QkLBnfD1e1mIfg39xxFcYI
GFWqErdhckYtSi5VJT8K8AP0WNMzllYs24ynUc4XC5HypjFdxCuOYyaq60NSpM3X0CtprfKMjceU
6So2wnTFxLI7m5TGd6MCgwa5XGtuKliL3JIWTm4J04S3fGWSJ/w8dcs5jee3Yps3i2X2n9pjUkHn
miPYz+3sl6IkXkWRA2lQB4an5QJtKGaYm1OdpwTwRO4rEUvHGtbouSbFka3sfpLjlosoT6etDGoP
YfehVOEmdDzN3Q2dlcWKbd4cyc1XjuJwtlerfpgECzHip3ztA86WF3YfuUjEykvIFzLtQSE4wd+y
b7Gaw+rpypHvqspglhlTM65SygU3Tfk6VBhHLle2kd+aISQEQ2XVyjHoqcVKdzIdMlr7KDlHySuO
uSqs2lAq3vgiMJ9rb6JZgVNBvpjylHLjSmnlbyvffJO6KjnB3sllyZykqu7x0Hix5S8oOpzMHaP4
PLE8pTAdX+HC8MYK6EQNrYxTPd1yVJgElcrGgTOlasuYxqUYTXk7vp4wQjEXdCtbTag4W7WfWJuu
VHGSLrxMDhUuABxIOYlXJgVZ3X7VmewlooJMM80wVKvmVqllQuyJ7LZyWFoLLM+9KkzKuQpnQYYJ
xxtQvKXtRq7SfmzfxObg7hOT2JouQGzGRsCrpZDKillZoatwrK4aLhcssS+rd1VTrndV0Zl3lRVC
qAWTwFe8lC80AfuvKn4FMVNGmb3UvVKRjUagpLppryJKrVlPXlEUJKwBLppxjnfvJ9k0StlAiyTp
s1/Ei7h2mbkHH86KtZNgKYquIjONLmiPVULITGWXgj1bQM4nkljNaYpfij5Vrvgol2k1xYyf63K4
9t1CXFqCe5OXVLkoirJeZZNcKSo7gsbn9KmdVLWis7yhSQ69lBhRrXXOmEe46soOmfxKjmQlKjVH
ZqZ0GeozwQgmlNri48XUHqn2qwlDaM6K5YqTVS+ti3liZPdl1Uhi7ja1cmORRZzpKWnKuis5mboR
pkD75kuhPWND/2vGOcHKaswetzF22je/+SSFnr3kfV8RdWriKLsTsgCxoKaeu43LYu2JYXHN0Fij
mqmhOgzjK0lM39tBwSilmG8Y01HibOIqoZs/WUawqRIYb2wRO2oxyViFqqh5ydGaVIkPXijTc7pg
qWlSiStLDzW9LL66vEkrupDZqlM8VY6baHymX8eTMFdCM9YkuZnSE8gXk50sYj568nLh0dFLRzEn
ST2XzOo774ZaEmJ6YDIqdWXdpDrvzhkzVTJ09567oRWrvCV/9WjrOi3qaiGw7Cys2B8JI9wGVc0v
M53RylwKpilt1V9j2UgVg8tnbG3rENDRVyG3eNVyv4pp6d16sPHYaqL4lusovG2yileLt4lDXVNW
kM+wjP5bDNJIqW1ZY2E/aXntyIrlewtbrPOpUFJ+YzEu3Ij1Zq6YptOgdKdBEjR6YBMGiaFOwohf
pgHjqGmk0YvSSZm7yBS+eH61wp1F0wvXulUkCp822keGaqlzQfH1klLhLBBmMFczTXTyZCoWhamU
nPdoMbIzDa2inpV1SX9NoJOknPohcF6tyO7kOUWzv1nuRtM4tgVFr4VKqXVYf6XwQuf415LTR5p2
IyXNcmNuhKWS+jk9tWsYGXJZC5pXW1oQpHMjTzDpaOOqDJe6HXuKawi+YlHe32XC/rOqCvpzbnqm
GjJKVkqhIjCucVWVf0d8YF4xfLyUK6uATEsChRfFNZOw/pIrKjxeWd9IAb/iUttURNF2FDQwcafs
neBl9r1jeYnCsG44yzxxyUoVPCM8lWqlYCsCLylhad+UgmcrOgyH2YTnQ6VKjS9MFCUKmMBVEz+y
lFSyl9CqM5/LGTXwBXbmltzUrEVrbpn+tzyYzCzLhsqzTc0XY1qJRd6deiblTrlJ/reUpdxMNqmv
BS/XmKP3BR96Cy6QvjmVl2ERw936pswqyY3A5JnKsY6tiWVQ3GRCNPWzfCqGFa1QrJTO6Fr+5krF
zUTGL80fM+OzI1hXppAGKiQdr8RmzChsZX5BB07VDRNqUcOfp1hWcJeytKMGjlwpXIHLy9LmpryV
/C3i/8IOU7WKNT40S7Co+EWo9XAa1vZ1yrswSZPQnIYTW2ULtl4ETP65Mkx7Kla+YscMr5S8/JIY
MQQhV9gqF4jOXMh1aj6hSmEaFItSF9a5HciYxVmhuB4nqRNHV1IxsuZhViZKJjuqTvNztwpMrE/E
amoa+p1RBIpdGErh5Q+Bx79MJuE8pPGHU4k0Y11bM+TgySj974aZ4WcXUqZG9URWMgCjMKL5PRBL
ShHz7Bu2UHG/06mwyaNcK7Bcnkl09s9YprGGEnlbTX17Vhm8OKVl16xCb0kHMLRlr/RWYSRgzVQ1
y7W8tO0ZB7WBJRYf6vqsveDtrb3o7avfUgaNadkeJE7/4THPim/kSWiVlamm6POjGM2qhm00Ll3q
EVbLzff2zXr91H4tWOdwWoDNOIND/CbW/Xjl1DD22k+pQIVLgzKU2BFuJh7WDO3h9s1rrnq79O1Y
+0kQElhvPz39Nowd8PubVQ9OjmfzNhA14Y1lZVJKe+jtwqMbvI2TO3pjLnKCg9Xx6x8QwHKe6266
rO1c1uowerIbHWc1ZnwG9+jUiTlKcdvVdnuwfXu75u1YUDWr+7fvxDVirluKP0m/uYIdHF1GjOe0
CwaC1mx+0tsxPwvtWt1d+e4vy2TWUh3JL/cXtaSuRKUzp7A/h1zM1lpQiHe0ZBQzn4ahnSdwf7y9
CY3V1X6NqipSCj2tp1Zra+Vh40Z5O7/7/v457nWU9nonNj01LQOsZbmpDpscv06gFCunAlptl8Ku
bzvFuv1YcyIWFWU0UcskhW1Y68Gq/fT2ZhnM8TEqyqcuhOni7Yr2kz8xHFVIykJ1ugQt/XvHMGMs
V3kb/u0aZGd+DsOgnlETll6ZXo632N9OBK/SsnAizf9XnJM31nMMxf4jJZ3jx77xf/zf86DT8Ov9
3IOuBj9+bKuO57MN/jRUB08mf8FTIg/XObb+hUey6fl+cJ/z2FkWJaLoa9akQ+HccRiHY7GREhrb
od0pig7h/zx4MlEggdwMFi5vBv+gyOm3PJmNe7wTxuHhNRdYbF6MOnN0uG78nEdhHFswOac2aueq
cceuI5r2qTszEWpfTQS2ht3J5L6KNyyT/VwPnmzT9N1lJISGPVFY2U8+h7gaaxy3NH2VtqxMEXR0
2VYMk/WlO7sMDNtSzZif5kySc9P/Fe78P8d3YJVf8d2l6279E7Zrid7YjsJGMOAhAaG5XWjmje2w
3QQ2ikEAD/1YkaZ3zHawyJrKSKHJ7OIYcOSB7dCgFWtXtFpkZbSbEPnf4TrmJGgjIGtM5kS48JFV
zPCIDh1zXSxHJnwCjHlV8mwdaA5vQlmkVR5OswJ+MdWmRHNVGVyiIMzJxLdikVf3NCymlzLPHPGp
MIPJBNYwFcEsY5ncdm9Zznzkayz2xYwLXKxcnbKAnyS31mESpov/8F0juQQZSPxc3l36L9sYG329
w3qgO2I9MB02O8eeJghOS+CvI9ZrtrxH5Q9Keyi6wf0tcI0oIsKMDIsUMxQGIWHhwHqtxEOeA0It
FIq/ROZ3eI9ueIuQeGB/lmJ4muaxtTeCRMe8V5oZtvumJaxAJmIEo4sWS++urswoUyeJryu76LTI
15auCoVYsX9TOp3LhpIVtKCraSsR00Y4igbOKInJR/59vuPIMCqt8j9Cbp8jAWXzc2a72W5etiec
hoXlK6dhlAuqyUFFKjHkiNi0Bd1zWnMK0k1A6jv2bEDQGvL0wGkoVMEWsnLT+BebJSGI98ZpzZ4t
VFOZJqJICR3OpN/itBPdiiAkhYoYFBqj5xI2GOhy2kTKqoj1K+7Koguq0NhEnFUmwxuhavvUrLZT
PZqnEsI1/+RrWWxWQTXHLfks1qFOqaTWLM/hac3N6UoEjZNl9BweFLvUZFnn53UchBakZFHDR2fr
Avf9P0JuZ55Btvyc76bw9LpvuVFvyTlNnvORjGt28AGbwRIDC0GIHMk4ZENgn3EWO/wIuOqN81CQ
IcjoHoHcGSRv4dwb5zWtTaEIkXQJbmn2kfkdzmv1Z1fGNZpVgIKFzSlAzXY5L7BphCMz178SGc/2
5rzNMfUinrBZPo8mphWoHO3x/GNcVJ7G5+l3ljU5rXDNq1o0nhLDEWe8nrwUfl6rSZp6iDLSWDk2
+njCGhtBd3xtYtacSiO8g8iJSU9FvSo3rp1vvTgzFItOOYWW4DOdWBPOVv08T5eFFzZerJSrlbpG
XCmgHFotnPpvo0S80hVXtSHrKucmL/AnstcJbGotT1lEq3KvmFp5RgUKUkr820xM4gWTVczUo+EK
l8tQUPU8wdI3ZuoHXPc9YeroiSs59opOClm+ldkysRdxaMAH+59J0k6SJnni55PkdV/zUwHdEL5N
ExldmWEtwkpDRWhz6jBNhAtYof/D3nk1tZFGW/sX9VTncPl1SySBwcbG4JsuxvZ0zrl//XleCYFE
qtI5d1/pZpLcoIGlHdda2wagEIt2gjOO7ZYKr1GQPmyqzOciAG8W+h4+GLwAcfmwIuBtAYp3D+Wx
Y0GQ1fln3thuEWCVndMx5kxWXV4PC99uZ+m7ykr0ooMn1Cjk/qu0nLv2oWmz6FQNzLiuvDk18q+R
EavTEv6LWnwdm7EZlnakxt8babaLb/LAROnHHNaSWzrZVNyncCLNymPZJC+PwFsDTzQdHwPvhDOG
77Xc4qkn1IncT+SVuUS8gdBzTaBwe1qzEKhSDzj4Q7xEZuwuqVktbu2tD1O/bnxMCtNt0XpQZH4L
PLBLvUK3jd6S9oucsgs8ylE1DKfaXk19LqfQG4ZxMTZ+Z1zWeaZeyabFNH+0/epcUtQ6F0lek3+H
oVoXP6V8iG3PSaZodlxyf5BVXpzZQfrLmnM/Y0YY1J1+aUm5uWCNJcUnqZZb1h3Fdlcm7hF/mxbo
0+rg/7VoH95vgXbKA/0f+h6CCy0Q8kqRzZ/jHvMgAiFNr2WKvlx0R9vC1BElK4oMm879qXHatkAc
aAbLKqYn5HPlwMJU53vst0AqxDU6MEyO+FLsnvZBWJh+WM6DVKwMZU7lk1YZJ0+djHkZdrPP1rQO
F4PZDDdzFZanmdE7Z6MZFsvOL4tvauO0bBd78873p+7OT+rsQlMiuEdac932vnlhdMawSPLkcWy1
/kxSLcnTMqvyHFsq2VEPles3CqumEahXnRkty0yZ2OqV//WOES+aTFqx3D5rpuGyDtOCXZMVUhtP
/mLIgi+mnBpeMst1cDP4vdVMLJkKf3BHte5+TX39M+fzYV1ptZ0EFywle/VWLii5fh3hvw6/+qfw
f7rX+zbri8e2WV8whilkadWZkK8Jvs/ohzEMV9i2GYgK6O2OPHEyxTtAZxIKtZOJJzXrFv04ZVoy
X4mpgmowJjgsBIvcvlcc6wpXQ5g0IF2U+Uy9Yq4b9Tg2ZTMrDACaLF/aqQWdZWry5Es7Q+DxAipe
eSnpLNdu/V61zvSgNcfrsS5Cs4Ss0gws55kg0MxVlu2NinovJ7JTn9npNK7sIB6ilZzCWxrMXv0z
GWnb31VxMxuLIwQ3FQC/kU8qANx93uJP5Zkt/px/DEMUi8yT1gPyl6pzUxpgjwwPmBZfjDGfo6/w
qNdlNDVvlRNMDAjVPIUDBn0VE9OtRORmA6xnPcnTv+8qJwR3+RX+6A+phi1GFowFxDvfLQH8IVeG
0s/VVWlYkX41aa0sfxnZ2faPZYkMoioE/uqxbiz6rSiDYOINZVd/H1VI7UtLrAQLJSi+2AGTzx/j
1PaekkhhteKvzbnUYW237OYgLWq35qvWV0fcrXEnf7rscYuu/ved2SeDyRfooa4DRMgeniQ2BLFt
w2MwqxK6O8aYDr3HvmgHtCKfQCfBvGC/6cEhmAkDVkj8xTmMtf5m8sl7QxRGLavp+ArrvLld4KV2
I+mpVfkXeePL83nY60H03a9D87LROyhAllXZk+7KxhTM1000N/8Oclx+DzJbrr8EkVm7Wg5rblL0
IF61eaK6c1pKynVMZ65ox/qS6IMyTFRjH0c3cab9bXQTz2yjm4AYmz8U2g5mpKhr9iD2eumzrS2F
HpC5E72PzZCJFc5udoUQZXF1kei3KTsPiW6gdT+6AX22iabGYIxBqrAA2AVZ3sZdm7RZsCo0O/vi
pGqh3UCfCJ1zKexb0zMdApru5ro091fmesperPVgQcvwPcgn03SnprSsr6rew+SEg1N/j8Ih7foj
wjYIE03nxwhD9hU1byEmHtpCjDkloxZA8qQi3Ili5FYQRN20ba63AENwzOaGuQzb7KdZ/Ev5xl6J
zgZFAkIy8u4h6fOdDtrSLJMvgyyNNZLxqnmpxkRyhsG2VonElPG0bpxpOpPCTpcvokGF3WjBIRzb
Jj6tzLSxl5KlQKJu1bY57ZKo0O+Zww/XgSan5Vk/lEF9Wtp55pSebzSVfyK3QVSdDWHYmrea1VXt
iWOWc+gdc+gmhzKH+Rh7btdCt30LvrVD57Pu1VCJb0wNNyNDvuA2hWIuR9hD80oz/KTv2sKPHaFg
WDjME7f77i381vsejtnIioXkUIS+A+LbW/jpyM6EezC3rGihX/fOehu2Rll25coJlDRdJJ0/G5bb
lWH8MCa9n19nbVLZl9Vgy853yYqs4dsg2eNFmTvWcKIYVqFeZwFyk9ILIKcHF03ZzdMyGmTpNkyq
Qvrqhyhmf8yCGGXFlVldFPrUHIPfRni9Pm3yCQAf63/fAeDmIMoTAMVpHCbQot7azKa38CMsisEh
8xfC40aRvYWfwBgLbfpXnZsOdBEv6VUoD0W7QeW1pmIctL0Wg8j99IocEsIOoyW89qg0RY23w9eZ
5TLU+rxsV31Stye0QGX7MBvmPHtaoLXdeTeqLcw6Ra6uZX+KlqMa9Mmis7TSIbuGs238SQp1aJn3
tOMqDxxYPFaVj+fxLMuz16aqGT+UYRqovwqn/9LqiTGUXpIErp43Y7k4hsFNGKQq+xiFHmP/P+9E
QR7apmAk/njRs6fGB1fwv3ZSMI2qhuKexQXDahTPOz2smCBSxdm4MJIhRaZ9nqHg8MeBZUNmuUj8
dADWAVFQeTNBJPJRHnBYVWGMyCxxH4a21FQB3cK88kPrTmwUIe40IRRpx46uUj2fg/th7BEAWB3M
MdbjBE2vCMsgu28lIxyXfReeRUY5q1+RpLZXCrtw02NjLp9GtVXMt11fx1N+zLrrio+89xnc3Mca
V6Y3eFs/tcUbgzl6UrZhW7bETtCjrmNRx6SCmLfPFqOuY9BFyDNwUoct8Yw2sU9hLc6XFLs6MeU+
BG1vegrW5cCMfToRmdj8OugNUTIadobGf56sM982kIolOhOTBfKVwr+fZjTCi06o9iXdLCXdTUwt
7mPEu459OatKl9RuB30xXZoSKmQPlo5TowfWOsUY3WNMW8c0Uep8HNO4JhS+gRgx6CWkia5CFSnL
BBbrsPWCMQN4MR5ZY2U3oGFnAk+HjoN0LJbFjPK2ZZ1I0xzYkQWLS3xJ6yCIvQlosC80/AHY2zJ8
xk5iP6CNWSMrkVlqqxaVGVLJuA2NzqWlti+bMJCc0z7I6vg0prmY9NHwnKkIyshFrIvGJpqG+Kri
NJbjQeaP7MztDSsvltKsl1Bz5LyP3HJIDONMjZwmODsCbg044SnzMeC8+nEQTu9vQbe+ufNUzIlp
Cf0iv9wNoetlFuxsBnLYowpb4w1P8aWcM5nOsnBjYMKuYJd+LW7AYPjAFE9mhCaWyIdENpEn93YR
eNnj70OUxImVd/kqsg1jnMcwZOwLucbkoUt8KfKMxh+Lh1Yay1NpkkrbTTbzNSe1tO5rmrMddjGV
0PrALay0XChS5sOmofExv0xzoPjzMaJtBiUyaPgYYG5dDG+zJp5qLyHNAAykOIxK1lgQPKxtTDO4
QQH7Ci/0DdWLQv4JXRubEgZ39LfrJTAvbYPaegUMGjek/wNp1m+prmzYOPjIsFDXuDMmEvRusxBI
s98qVtGstGSYpBsjNOV84c+lJSMwNOb/Zm10FpPllN2JoY93TE9m68ZgVGLfyLofGwiRUk1bmO1U
5mjihly6qmszO1FLGqTzYxRbRzHhwPcxyFYYZnH25W0QE49tizPrHxvihyJqra1QZAsz6jaTSR3r
TCGHFWZKW5hpgrFP9UWGJLuKOv0FZgQxsipdAGmTaR64PSSIvcmdoFXQHZGrUFMyuNmHWVF3jBxL
XG4Gp3dKzdX8+DtGDTbi49CeS+XR8EvpzJRG6atkaIPLhFq3F7IUR1WHFNBvWHBZidVfSwkS7LO8
neT+tkejJpGH9QsYiP0qyQL2D0fIrSEnVtofQ84LH5u/bwEnHtoCzuR+ElmOVSdDM9ERvMQ1bOmg
7pvigAPDkBe02fD56EgtuKuAYS9litmcQQWnsdva9AkHoE0YSe2nTHQrZGU4BDQrUAJetZ712JWY
yMX1im8YmF/mBGcRHXJ+ay6qOFem0FUq9NkLbYjz5MLxFWU+L5zI1cZsJSFwmh7qgJR8WeHv0qPH
9lMWDsKoLhWWdf3ava7vtC+laRcpemRfl87GSTrutzYDOFhtn4PvL/Ydf9/DH89t8beu2qyNU9f+
DI6ijaEIHLqNdmm3VxCVmVAumcIMbkPv26bV9QwOkcAmeh6kXVobG+6XbNAKwT7kFT5smvaqZEvM
Rq3qMrEu9Kn/T03NunzoA7/AokVrkmzRS1ml4qRgNVlwzWdFK7FVcfpLSMtpGbtphMHNF19PzgJ1
osw8hrSnUo2P+achrWsfu6p7fCeu8eQWVygusX6DY4SzHAjZrdfWfOT3VXEAS9BFZEEqWfNGXhLp
GlhU7+wl/hfSJBG69qBFLkc1wLSYRGqvmQC79ZpTIYb3tTRZGXhtGd+mNLCCwMsLv7k0JYBU9X1u
3lfZ1DCp9bP5DlaI4/Xj1I2V18MYqe8pFbTHjMJgxN9ilNIj92ODL7FG/xhfNxAOH4fHFhuOdyKX
eHaLMJMhh84s453tvPmPJXiXjK8221PKqG2/yVZViHBZl4udEjPaF4SxV4UVIkxeEV9y1fCwUk3o
SF9BjHdgQsFjOAfVWRev7+wP2smKh7qpmtVYY2hjmCdGPTkZ/mC15oQ/G6jDmG3UtmRjd9JJterF
Sj9j92Wf1yhCiqCt/w4q3m9DHp3U2QhLs1uoQZUtS0k1buw6Ou/YHXipVv60hjRzHSXERHM0yqXc
ljieRErjgvLKtU3/oonnCy33L+rhsuqrq0K2pTNn6GZ30Op8UaPu8iDrDd86o7sYqkhZ1HZXLmZs
TbxUTVpXQnnsQqU6DXRM+kwTt49Zrr6Psv5X7fLUm8egClxNajqEI9a9PpdXjTFXbtni9mOokXGO
G+F4ksR+hYHUfNNXyWOvEaX5ucVYsJnwFKjJF2lsNK5c4zqA0dwy1sPerQKzv8vm/hqBSYbMtLkv
cfursStMilMa9isjpfydFPvOmgN1Wdj2KhG2Uqaen9lF1yx0Y/6R97iyFBV2YNJ/sxPqblT7t1Np
MC2SsRas6h92YQ5nyTgV12Gjl6et4XzRDOEnUzk2ZgJ+eYr10LdkyldMQ3WvHMKvmhNgBeUEmYth
mewFc3ymYt94Ucrp5WRkgdsEpvHLltpLXwouHSfEuLGPYrecC2XZGIUCN6P9FU/YmUlVeWsX+imF
UO3qPdW62uMqpGDqqPMz86Qusthiqt/LLDwL0iZdqpmqnttB1Z9M1tCdpaglHuo2+LcL5m7Z22no
VkVymdl2sbTq5m6OGG/otcKufsAuRsvym0Ab+Ck1Db+p4VcwZPl5VUbmRWKNd/ZoscPqVcUTDAU3
syvpNJKsByurqzPf8q1lktazZ1RgjPdxlfY1XpdNl2Mt101uaRX/RfOAyVaTKUupsL/5CZp1rGMK
/oBseVh7pF/hM2fLoov9k7YwbytzjFyjGbrFKA2rSDNufMeHtq/N/iIIlfDrPNXVwtfq6MRondOy
z661uNO8pAumE2tKB1fr0/+SaQY/jp+cxX1jnZqBxGo3GC4LC/egJO5u1rHpyQj7ZpdyuOs7vGe1
8P+ln7Hg0X8cpL3w7/QXdcg7JQDPPQVogitUemjEjETErFdMlJ96af6ruHDB1gxmCVQW0TDvjmyE
3yskZALxnh+DiN3wx20anyfmwQHdjdAU7sVnuDPo7mHnod2nvFx3PzvxOTbCWKkdo7nMDVWaTpAq
3rHTc4qckNrIwek0VtO4VJUhmW6m1A/zhdHx1e6VMbgK+q5S7gZzTOEp2301GSdxUuD6FSrCbTbq
w1w7b9U8+n3E27qPFrX9x3g7K/4Ef9+d3YjntgWBgAdjQHZg0O/ghvLSM96ETsmC8mEwiAF2lIPb
gkDsz0Q77SAE4RDqvh4J+RKtjIr0mQadDugQvFGq7OENDRxjI1zhBd4QoL6a3SgzrrCq5msI4Vrl
K4VNb7mz2aq3OcLl5B7Ta1gBmT+qRDAryxuEyGhB6u+tNYwhZnR5oLk2trPRNe2ceVuPeic8c2X/
a9OPno+vdvc7UpgirtSisu342O9s6lGhjPgYel4xpO+p4MRTW+CtGxpGzIjNXvnOfEKjEjwWYg9x
DrqKmPy8FKLrVgeSC7oN1njCkvsQ3L2Ocw6tjsJIE8Euc2nOhe3XocpoBbpvlMnKx5sxDyzalcxG
1bPCxKzQF4422fn1TBpVS0/uw9E5p661lYUz5am0kiXTH7zSDEP5IQKE2YKBEQ6YSW53eeiqjRja
FHIrRRzc48d8TK0yv+lP8JY+Tu+kVZ55QRtKX4Rr20UIQNyOqGmfLbYPBDpucvM7JwRtw5wIjghx
4LEYEFf2TD8EnxSBGkGOCyaHXgl4O7SBMagynCShilZdpPbdtkfJ/XqabWdayV1c0RkU1aQYXt8n
XmqjIfdCMx6726kew8uBcwLxN6sxcaENa1oIHECbRC9u+nzsfli1EWnHKLadBfKx/xRVdfIOrHho
CysAoiuAx5ZhvAmt+DOsCJOoeeHpgZFXLCgRxDAFYchBAYUSmId2B4GEQ3jIhJ71lPr/FsSEfswU
sgpFuNeI5LpTrNl2IOFwl80rx5C6E13Pi/khav1G9qKhm9Jz3c6DRSkP2UneEYxwCC7t4ffIvlfy
HFUSXRXVWj0vdeH5MSixpp+PYaX6aIAlXS0SVw3jAYPSYxBb12tCxv8J3DhVm/8O3+kPxHMviMMB
BmkieY5ZIbyjZ8Q5Aoxw3gTpfF167QxwxEKNZQnuRc90vT3IqSh+GLggYYQaegjk3s5vMGsmNauy
MIhjebcPubKBfKJU0bgKkIA5sIpDJ32I7N6YPWs2ivG8nnpZuWxxUdArzy5rfXQrPRjxbAvwKfAm
NL3VY1NkTus2Wh0mK7yQneZPoo+Wd4TZBmZg4mOYLf7+fmy7+m1cE5uqJ5Stg5dFvQKB0t5w0rfp
UryEzQUWMdwreVrb7nah0H5JitvLOc+BTWRSZLOoxeClryeIh6DsTVcAUlHwEnrZ5wpN2j7K6kZP
NX/M48uQacxdz02d+WKYjSpeFH4alw952p9OZmKfzKHW6mxvzaIOftY40StKMlQ/J/5dwqkXMvNZ
mmcIMDoF++HvDUs9DJETScfWt4rjhc8NgeURdmvYCc3Wx7C7Df/W0Z/3mATiuV3cQTkCKvBYNrXY
TjdqqRRHW+47MXG3TKMfYCWBL+Dr6Yco08RLAIa+4SBxxVvCCuYGVHss1tB5M8R7hTu50sa2L/3g
UksHw8DNWLj9S1pt1996/Cnvkqmsg8rDXijxv8mR1GY3hj36d/LUR/m3yJJRZMyz2lRfQhlb+0mG
GZF5uZnhqe7bw+0RaWukiaT3MdIuH//9y4HItwFOPLZNo2JPyx6WNLOps3hp2w/ggMFoAzEEtjuv
PADWaVTGpEXs6DbDkr00Cs7gl6ChPLT9hNuwP/YQNltwaniH3NiD0bAf4BrgEldpKl2kShM0d6o8
Y71cG+OES5QWJtF3PCVibZnVhlWz0Sjs4b7M437CXdnhAB2EAsnXvdxP7fYhrHsjOebOp7kGBcvH
0FpEv5Mof89ehe7xBVxwUOADOyRJfndiEf8CLoEg+oWnsZkgnu9EMQE3MWiDT7zepD1nT3E1Eb8W
aC2bqdpBUUzAfh9clGYwSCgWiWNsmV+BS4lLs7VauVv5EquSE8maZpxInfxHSuV2Vna+eam204kh
aQnrMl1rHo2+GwOvgUXwq7OMLDyV7fQ67a1Fb9pXxZiMbieHyynF/FzWLoNUXrUKFvmTYnEiJypW
SRzfhl10n4bJD44NmZy6C+N7PcdKpSzLlG+67nflyk9pftEV28FZMlfGRcolqmRRZ4bimlXqLyoL
X8sJT3PzrMlG37hoY0WqPM0I6yD0rJhcn/vW12McXcdRQbj8GOyn9WPevo2i4qHndK1AnaINEclw
E/S2UVTsMTCAZhuBweQb9jKz1peWed9QQOMTQNmJm+rGZOWQMvEN0PlinOhjj4JWjonhq3Q9wCw0
kr50VqGKWuckzMzI/FUomLnnymhO51nCMuOmk5zEaBnvddJ43g9Nv+xajofeD6oULM3Gj6drMzH7
+bwxk6w7BtKnQMpU42NsLYo8KsP3qkFRc22TtP4PVEuI7M9T4pc4umY2CwurN0M7HWnENilDV1bg
4EF0fvJZPai3fXtUUYUBj8SI/0MkZdD89rNyH429LklOuVJsDMiLmRWzH43NWQwjTHP9qk09feKq
lDwE8+1QlPqpWujJqh+K4iJjXawMqk5fMVinnD1y2GhX9a9G535SIZfGUvPV+sR3rHBVlDIOKaUm
sdnv7rnHUJxPivKgB/Xg2Wo4rQYJPVGmcJJjDtjV+1pYnIfaWLo2vvxsn7nbqPvOY2n/h9g3+Rb6
nBWoJONv5IfNIrJ1FvC2HniBLk3uaKnDwlELjlQgqzxpGP988X1zxrLS0N1MmlJO7NWhl84QHEIl
b7HHcvyLJNSs73M1zRdNXZpIleLEk8Ze9sraLBeDnjAcKpEAyEwuF7RmUu52apXezH2aXpctJ4BG
y+KuXGFZ3hg6d8aYsQLvCPQ+96O+jEnE0SwturO7IFxK7LpdhKfRZRxZj3FGvaz003CitpXNT7+u
TlOp7TmTV1XG37osowXHByKPaUT4XY/Kqf9Jed1xXKxw5pypaSpBKlh7dJlOYHhFEH2RQgy8IvpK
cXhidBO7u9TD5qwmRXXC9ivE/0vJyvn8mFs2Q4hPc8vyz/BY/2neZheh5Nx+/IWemf2LKJgEs2iX
Dcc4gdzCtgdmmzAF4ZO4bQbXSns+8MJE+0mEvw0Ha494lKfCn2G9nTwkHKx9kPbZcLCohFuJIA4L
xet+NMji3qibOZFXvp6ZiTfWOhVUJ45saZJUXdW5mX7Pkikw3aotg87Lp9iRTqok5FJepcjpsExV
PQ2vhrYb58VgyHq31KY5/NFwTK++KoTXUt5nzXnW5pxv40M4ap5Qe6gFN81ySVpyASRXj4axm4Qk
aP8fJ6SLx9/Ju3W9eGwLSDpDMXPiMgHsi33er+DVGeyo0deL5eN+Xf+JbSL9J18QFK21hQftLN8C
EtdG3gCaLwou8Mg73xv3a0aVcI2zWrWRb5zPfexEN6G4V+S0/nBhFbV1WkM5sq4qq/3Z1QFUqZEF
BVfpNMRdkTHk4dc8xJ/QncPWfqh7lFw/lHisOea0pt8ZwTwmN/EUyWe50ld/ekNp4TJZaZ/IC67S
hstjcNwER+LVx1hcpu9sncRa8gWH/H7pL9eS09c4xLaYpROLn61Z1zYwCodipmos3DfBj2r5JTDy
CDsAMfcQKuqD+st3lpnEQ1aqON8LffVrHHJPjuFDFsarahjkaRnI2mmlOwNFgTNyak14DWcb3+Fq
bUIcGkod/ZImLt2edGuWcLehDON45hzr7U14M7TPIHX1+4b567sBTjy4BdZ6FQ7Nly2SyLeiM9tO
xYRpJtAivOEp85oMxP6bWhzjEf6EcIF7Bpawy2Ygy1TM4jgL441DMu47rg4q9TzWdfiBqRDFqRV2
A1zho4f3x7JbBTV3L7Mxrz1T62XrqnP8MFp05TAUhHm/8Pw4MBUcHYKq0e9yTmC4RWvO0n2lJTaH
gXtxxVcqg1Mb55F+ie2DbcL0cFrVtet24qLhMZBtJggEkY8D2QkThCSN3lEPCtu1LegYxYq06lC4
rLXMvLQFHQlXLMFxyVwLUXepGeuDBCBRgR22Fnvtgg4vOZaPpEB6P+FNcsgQQYBqr8xDGUYBqssC
e6iHXoGulzOzd3orXRmZLOnfhZ1lc4cjnHaazprt/womZygXiGeqFc0F94YrcXZeUtsx+i0pSWv9
7aKSc4dhUv6O8S9eyQ1nxb3QGRr/J0jMTjO/S3X3iLg14jSGOB8j7uyRQ6TvmYlwHOoZcZvZFAoW
RvxbL7jnLRMcW+D0kiV3GwtV8HOgUaCF2FcQisYCISsGX/8Li8I3HkpoH4SuH5Ib9JG3jYUcJ3Yc
ynZwmYf4ePmKzQXZMc/jG4krv0smDmF0JatlxeaJxv5Bkmo5WmitIdbnlR9iFUdZxiHs3m/mzMP2
Ri0eks6wbvWgmMevfmR0k9fGqYHndTKNX2a7z9M/QZBN3Uq1huIo+nqiDwlCzcdYZH46gTluwbbT
y5UW8cxT5CNx4ylNRuXX/VR2bSOfeMlk8mVBpEANtuYIbes4GlxiEbweFgLi8b06Tjhas+d8vip0
QOR7q2RlxY+9hFg5AMO1V8puuh1kqxiM2jdWQ1ckze/eCNIcL3V5Ou1r1Sq+G07ZfrPXdr9RUeMw
wpu+5UKL29t9Xzu4HIo7AUFbLtUgt25TKLzGpdVxUaAIkuwsqOM5+6mWjhlfRUnH8aA6aCb57BgI
N4Hw09R79lj37zFwheXWNvEKni0OInBcn8+cbBMvAQ1sMbgX5O7NlYoX+NEA02JS1YmFuijCXtoI
jkkxaGcaoor1/WEeXtSh+4mXOAy9wyH5U3TynfarPSULpIQrQM3KVpBa3fMuU9sdpVm6mfR21G97
Ta+0/0qr8TXbdYw8mL8FjJLusnGe+YNWNZc5E8GRMGdqUvD9iKtNSUfR/0lQ+/tYvxfVeGgLK4jd
LD9RAODLBZ9MzOa2sIKjjYxQhBTYGoL1/ZJdsdfnv1LugRv23rvMbuz1hUHr8zb1IEXBWkG4V8/B
gwPxxCIswdA3vIaVqUqROTftKlMDxVOd0J883SoCZamY8dAxdJZijrgbSfllqP3hVK/Hv3lc+wuz
07ILs9LvK106ycrqZyfLcXA2aVGzmIcuvpIaZ/DqKa6XSRvcWX6rncIV14xF0DpI0hyjT/r7WZa6
ldym5n02TeZpxkY0YDOaSMGtxabUjJgUNmJ5WhjKKq+Ny5mtqipHS25Kjm4cWldGby5m9q80ySmb
2CLoisumtbWSLaoSysfl56ZhFl5Gn+C86P++k7xfllMiQ0MaB+TPBPAtzMVLUOeQ1WyWmLuedGsb
YognNDuQSFicvkRP4SUm+MLcfFStdRt9QPJ+j6okhtOs+Nnws+rnne8mb3qKJLJz1V/hs9/mJ/3c
FNq9Lmf1v1wmzbKzWumsyq3CMY8qrxv71mZ7ZJZ9dybX5byqGz+z7+1ZssZTv7ZCt8c8AN5vyyVz
ufLKpG7CY8uyQZrxaUS9iuhZ3kJNPLSNqNhNMO2jm3065kfY3EZUmmcRGXlxo/sjvb8kak72cUcK
IL72fBVu67ZFoN0c3/2/2h+KwbdgtehoLMQYaB9qkp9we1zWw9WQSWP1CyGDpC90RZo0r0W90JoM
X7TaXKnJ4CRubqUouEW7HI2dMnt2MUXKAzSQbuGEDkLgUdWrM2Njw37M2Zuc/elug0YkfMzeQkzd
WW2wKefgDGoXfNVhiQvO0HNLTKDD94H+ltZifdnuGWKC1UtnDf74m2A6vUSztT4GGqd4FAkCDLZD
ohnffr8WZMXGVJJJj6gt1xqd3WhGo9BS6JXBZYPWPvipKOqyoRsuQw42cdzBkwZ99m8djMBWk1Fn
6bekjMR6fOhbpbbdNEwj9VrTJ+Uh7rARi91ELn37uDrbBDDt0wB29tgkf9P0Lb7EYzutLlsw+JG0
FGS/PVkzJCLmJgQ3Th6LqvAlhK3nKniACVN1cY6MwPfSa0DugUgHGeN/QSjnC73CFzZ4uiluLYoF
n3h7u/hKIywfFCu1VjQ+rX0mxA3df5kVVf05RxrFdTo2eLp1Z+mRMZ2HkqxM//aa3S5lvBd+D2Hi
W18mO5Lq1TFibbpXWDqfVF/137/vCkg1HnuGFAwzscfnjPKGqbsTssQUjw0G44vtra6XrIgHHHGJ
Kus1pNaiZra4cLwFt5ftxyEhSxRYu30Gaj56V6ov7inyZoTT7C6k8slphmb000trrIPJy6Y0Sc9n
rWmlAGfHlvuvUan5+ByWKqzFROr068yUwvtGHpnteVECW+3EGqrxaoYartZulvaxv8BBbA68Qqvn
o3XOJnoJQtjHULsowvcJveKx3QJM2H0JU8ynPLdTgL3eXmyhBn+FlQEpE8XA+o7sS/Raby+IemD0
cFOGty2tCD58LzweRJ4UB592oWakVaeHeLWusljWz6PexmiGa8il/BDyFlatNpTnRTAPyvdCSpIr
SVbj0nUGP1pKQecjAxxtr4t09V81rWBDKYF0WuSNdmUqQ+9N0nxeVpmHPcy06GTzrLfq3rXU8asc
RP9Vpj5cx+X8xykMyysaCyowZgKnrW5Up5WRpWdaofyVYnpXvcwfx0xd+X3XeGXQ/5WnrHezUbPc
okqt86kdnOm73rScspWrSqUIHFJ/1STTpE7HXuMpVdNQfgx2poLlO+clyK8vWBdmnnh8Yd//xCF4
DquOsLTGlVPfeDGszyVvsS547WKQKMzB2A7vTgWFMN+CfUsReHBQFcOZ3aCK8ayYR4rBEt/rjSw/
sqJJw3ezWcXJWEz/2pakxoMrtbEWPZiOUBnWOKH453hdDGrvCgKXXLqjHSjteVzq5uhNSt7lD3pW
LcIwSaojrp562E+nJVcRZ2ffrQEFaW8bRdd3N1lQ6GwvGI7sXtv+9O4mWV4wSQAkjckussRJThje
zPKwCWGWcliPIRLyPrY43I05GiERlZluUr3uRtGmUdUssEp1hcN6/aORWiXxNCuQvgdVnCHG16vp
UqoRe32tjXIwr2u5z7kawZxl6t1ebhvpq+6E0lUx10l3XazvcCrVYKa5lyf+A8c4lezYcTyFMbYK
H4exi7///fcBm0XAY4s3A/IJe1T0hIycMUeiqH/J2oJVwO33NXt0bfa/jWScMmY0jNcDszgRbBhf
b3sOcSGAJ7gmsW6EeemAAnEts9nDGwsUhcoAqSOsAnZ6+3hTZ1UpSbPFaq4tDMbaQUNW2PyZAsf3
yhkvurhxB0X5VcqJ4hERU3do9dmlsa3dqM1UOKNoc6rliMG6O5aQuT01krruNizN+QIO43DBMNnP
T7L1leF6aGQJ/rQ6njitnF8PRulUt4jGtHCBTu4WSSw2cyMNtpe0beSNlT0yudZ6r5GLH3qLjdww
1MG33kdZFmuB7alDPHpN2wxupnW/s1SyzuNM+5Nao7JkzBk8NPncXyR8ps9aq6nP+HTnX8Iet3i3
7bNh0fvjfLrGwdH/RAOGn30ghnejr3hq+2nYnOWBM6iT3QW76+XTgDcyt94Rl4mFyEZO/fRpWHvB
QwrkgacEvvtpQNKNvAe3JBp6Uvshn4Y3xmJsDimwYWTAT+RvotXfjb5x6KD2R0axksNa/x62/qhf
DLGcZQtjaGXnIVPmKru2QuxNShRi2ah4kP0Xs2VN0s9EVYJpYTROn90kstY3XmjbXxpJwuXbzbJJ
v6sarciOZjtPHdOnReQqKoZHcPWK2CD2s1usCeY+zARU11gniarvBWuMDGHwWQTSXXduMejhz79H
IVwrJulpgAUeFQwZD4KZSOJ7QZciQphk4MvN8obZ0T7Mshqyy8AtxlU3dhpMmcGJo3ClD0GwTC21
ku/nqVIuAraYyTkDSej1QWnESeUpa/r9yNnH/jx19Dn5Vw/05Gqu9Lz19FjxjoFsPfgRzevHgezy
8T1/RPHME7QA6D/8AoWHLe0uTND9QTXXLEAelwiebAC2SZ1+W0AIAK3dLHaLyM3UR+xCuLsNQVo7
CF+vpz644HJkjy027DKxlHmFrzIpW8WZJHuV58NPFUJ+4CHb7qwFXqiT8aP4H/bOa7eRLOvS7zL3
UQhvBpgbGvm0yqo0NwF1piq89/H0850IUiIppf5RMy84gKIbjUZKlMTDfbZdey2zBf3cRtXwvvDZ
1VIXZVEF9k1XwrLZZyyOEYJHBHbXWZsO9kI1rag8g2e+ihZy1BnuGzZrg80y8Dm/t7N3d8wn755r
WovXbd2Y+RfdHjJIgZLZH4o4rHgLYiW4AMTe624COYVMBconk+nrBrr1mEDCIwYsfqP188oO45OC
hUkIuAiwFvxMMlIxNNmhd1LGcDCNWu+gdxqT/nOjpmm/6l2TFk5lxl8dS6rGK7tE6gKh9b78ZA2p
r63DrBng36zhEeuufKuVi+/j0DXpCkx/mH8sm6BeKoPneZdDISvtlze/Nvu1Fwvkm/u79j7tsrL2
n4mcOzWy/hccdezmUxts9VIeaxYRAcFXwY8iUFnkdlv3Rs2C/BzlzAY7Q6WzNTn7Lyi7CXXA9tkL
ERR2r6hZpjnIXvgET01XG6Z5jA6NT/6GXZMblbqHKdlMrgsHWQo4oselCe927UXWmZaEXzM9uA6d
VF/bJh4rHp32W6NJ/sJCqHMZO9adGhRf5QaeCtULlGWa2+EKNm+2+UW/sBadQzg8+4UZBNLaMd3w
06BW7+kL1gtSvDslkP4eLClYBfHnxo2XVmJeIKVcnsNh2izyTjGvvcoqlXMli385rlH4q9HXUUJI
uQmhp4sd1LpfBGHeXaOFG6xzs0uuxy55r+fDh7iyo3WV19YCoK9NtdP5S49d1/fSGFTlolAKGwbr
onynxHKxTjw3vm9MK1gGdTmcR4lfnUN6Ja98Pf0YtLV1XpRpvpDd4G/JbscvsVZ3EMYEJnmrKi/l
fvhlSD07qwo4DFi9rZuh4Y3eGa3fra0hbD+Zlq9Cfa70CLY1mhlo5y5aXOGSPXaZerGH/btsPJBu
/b3pDv2d2/ps6Nplv3D9UV8abpSuXc27K0urWqSF9fXtKs9X+cVa6ybznttb1x9LLZGjiKuIpNF2
62XbeBDQc0HatpXW2r/EYn+GNqrA8M5Klo+XGINjhwbUBnxXgn//FZf4aanFjAv4JuwMoq8GhGn/
EndDqXR9o7JMDXSS1kEnFzB5pDTvz5yxDPwfKaX/jdwpMKSPUey06zJ3uvq2t1LbvI1st4z/NbUq
GC76Bi6kVtUy9dsQ8z3nKQ2y0F90Q5Sxc/Nmb5O9CTHH36cqN8Mz2qjQWjymKaiGwE9K+13ItUB1
sdPnEkJJQpaLNWpBUiry3m3MECMoTAp8mBh8Y1e7MYN/d/i3uW32ujTl6VoqPDMQepASg/oE/XkQ
MxTmm5LrZel1mMvBJ7nv/XgpBwH+Ou7ht4+drgtXnplI8g8ZSGS8wpSG66zsrhIUAOJFlUrW56Kp
exa6ujqXb3JbQIuMXEvHpVrVmfzDGSNhwpZfd5d150mfaOPZHxXPDJkllXUSnL+Z4mSKolL/vSm+
v6+qp+mLeM02Y6a6p7/EPpeKVT1lE9eBjAPmxjMKJrYdU8S9sWUwM+kKyvCd9IW1K5G/sOUlKLde
1+IXpraXvmgscAkkEYABGk72gedjuhukXaxZ14Y7asoHu06VeAURhGP9Xchp7S+HtPSiZjHKsdSs
gprNhAS2cTtdDI6SJcXS0sV6TGHn+fsxZqq0HJNCD76PdoSIhhuBB17qaajDO5iVX9iNjs23oDv3
nMRe3e8t711WlsEztidetbU94eswO1qZTN33IGxUa+B0cXGsbgkE227UBVxOzU/3ndwYWMie6YFT
x5gfHeQrgu6klLpnegC9QZzQYQXESX9CNA52irXeVfQ4Zi3m2msQdnYibbysWXGNV3Zs+OOqLs1R
W46aWd6ZMbzhS3XMpI91xLbbxWjEdQT8Y0z8LwZ8Ls2dPvFxNfBE3Cl9EQboxNDVZ2Xopo/C4ALW
379hPGJq7o1FYKwKkO3ohCSpZcFSIyTmVMTm3lziHJ0pu18yzLT2suT+uaUIsfi+NU42WRlGiU1S
ZChpDmC3j3UdDFq0vdEDnKI37nQbo6epOr5UARgu+vI71imm6mCC6YeSyr1ad0k4vn3rNNm6oDuG
fYJYUg4QJL7Ze3bi+P51UMS+9S+sa+gpOEmT6QvfCeriuxkWibmEwARyQSWHcfVcNutSjZeqWhj6
ZciaTb5MvKZ1vttuZL5pSG/bVC/WGri9Z5dZRQ61sSxRURgG1QajTmpzjOTBsibBGACzsk67YLNT
s2tZ9BK2uN1Dy0KOF1z5FtT7Cr/3ZA+BZVZ6siR+AsEOYAMT3vV7XSqHIdus0rVkj7a+jh0bRaJl
X0U/at3y/g2jyPZ+eLGTvIsrVwV8JKVL286LD7LZlcFVAM0lZE9Notn5cgy0UVmz0GBEV4YcuGW1
eHNikxMTW06/d2Kf7/PmP7GQ1Tkc6ojXbV0YzogBHRwigr95dkZbFyZmi2yI6tA1EUqnSfvG0OYB
IqQNZFtTu560b1vVCjFpoSJEAxXxZ7Hy9RpDE93OPRdG25/mGI0uEWnJAvYNzUZkS1IqRb1OqZXi
nxpScStckx6tzCwZ6xpZ37hfRR4bWflSCvk/32rJjKvvbZIa1Ury7SRdeWFml6s4lwL3Mm7c1nqL
knP6Zr5Yw75Hh8h/ZmYoXrU1r0mQnM9wg9UQHmlrXqIPT3LGZ8o+y1Qe7FoXQZAw+KSIpRShA89q
K/0S0aR/3Xj6qXUxsKRghskPOkm2Xfatq/Y0za0Mpb72kQup12qkDF8aaYicq9BobAmkhlBX/cco
oyHJF1KThPo3mb5KuRrdNIad3HfSr11vDM4nT3Oq/CyPsix6K0s31sVx/959vb/PKj976rzEItKj
dUGWZJHf0IFg1LcTJR3B98wABRyZTKDadV6TRLkY79Avm4mRHp2XSM3Ef3Bh4H/FIt9rnNeTsSHc
Oaze0NnDyOEQO6gOdEuTdMlKpKusiaS1Plq69NVT+uzKyLTIvYjroc1XERKYy1h3m+Y8cqAhj9lr
MXTvspXjZl2nplp/lNOulYQtKu46yry4/WiCyy3+fguTc/vjxTD5/jfZmLkTJIlpUCBN6hczyOHB
i4muMCAaDUt6gKPtujGxMMrWPBJmEzbnMUiCsqFygKecnVKh7HeUnYESFyRguihs2cThL9/NxhQj
J8z5mn+TGHH409Lr9DYrm7b725Rz9WNOUzi5bv2kTBAcrRVlWftj3v0MKknroNOEhFOSfd/5O5W8
Vl53bDaM63oQugsR0+pAeUvHNv6M8PJ7f/ahuvPun3FnvOjRnbFjT4/WQN97WlZ5MDPcGXvHMNUA
YGSdfs+dTYv09IEFv8xEOPLozgDgwtP18AUaxa8wM1WUi3u5GNSbYieH8TSQHTor+2YmyUFuoNSX
Xmemn3jfJEkCAyglztmgdv66KZO6fy8PRZquwGiyogw10hB0areMdNlPL+TIHJIrLQh6xVmkKWqm
y070OS5ymsK96A6zV4ourJN0gfYZ8HcdvOVpG8sjrXrJ8v6Tlc8hcAQYemt7mAo9hwc8tmiZbRM1
cF8IWyE/hJfbACY2Lk4T6ZjYDdjyjRCbH10cxPdsDgDk3ni/V9jeVFDu2R7cDsC3WfASXCTUxfu2
15eV5w1dp1/XA7uDS7mzrOY2KpX4plU8ufycQt1VqAvJb2I3WcCsMFqfCrsL39cBuoKIS0rW2ooh
WD23OimI4WYGLJwu2mJ0ujcHt2lrCE2zF8xsUit/xsPxqq2ViWqTfhQDStpc+93cCckqPlnq0Qle
+Ngwc/6iubo7u3q0MgGEgOcGVjgaaq8FQjydoYKJFSyICBGBxEANd9/KnML17GGMx2tZ9+LhDusu
lmOraHRZg6G7bpQ+6G4zIATOuRcE2So3pA64oVcFgfK1HNv8SxgEXraSY0WRvoyphBppiwZgd9MV
8I8titzyzZu3tG1O215s0X6869L75+LpTnsW4wCPSsBimX3qbuz6NEZatNaYGU1NChzX1qexD0WE
hQvukQJk69OwUdZMd6g0XxVPhTXt+zSb4f+kwks8BR20b23sQiVVhT7adR5a8o8aaT73i1zC5vqt
H4s6WwZy6wyXdd+rwVLOk+CjFjiVd1F0kWFcqGjRtwFK8c0QnvVFWX7Kp1mXEYYDghrp4C+1xveS
y86shnEVTaTU+URQnVtj/FVldDHctnFfv6V3myD74iwLzuU4DvLqGf+3M80Sy6OGQDw/8q0+Rlnh
wdiEm+b2E7p6t5BQyeMgldva8dYiRQBmkABp3AZ8/ZogK4LonkGid8lUnzU69gkQHDxI8Ezbq+w4
iL2bISp1d1XW8Zj9zEJK5WvZCSTBxK/JH2GVK8OPRQHlW7VgLHamqZmLIjiYLGRz41Tphuu8kOL+
nyKWgnGdZ33YXoaWKd/bo5a8AUg20dZ6sfn2sbyr66fGJl60DbakdIygtkyqu603geTfwbKKrZGt
92NRFD5gUM4Mp1jbAFn4kNEJhVNa/jjNWf30VdXEM3zSFDKivQwdIfXxIWOX3I1+NVrRALVHgjqL
1eWZ947czHG/eKZbGu/aWE6LL70j1R+Ql2gld4GKhSX9Kt2xi+8asoEzivKgwNj8MXuLqrMXs14s
Uj8HP5+JqeI1W6MiBKoq7TYU3CcoyONgikVi5H8Aypuwm9LS2Iclob5mEXLprW1G9VsPBpk0HpHm
GMMsrA688ytc2BOWVejkQMzCWCSI4Ez6MvsxNRgSpYk6askqE9vArWe4q95uDHsx9p3WXOiu0mgL
ZyKI9grv3PWFvksZyn7/XQ1jXflYtxAG5MtwkINwEcixH17WLOQ162QIgmgZFNBmxaZrQXfeQdQm
VSBBe9lgxS9N4vVbbjdPrl5s/X6+6+CXfiaUWo+9X6wZqBsoD7oeAgO3U7BOcEykkbFGxu9YAonX
Xijl+wWdvoCGEJu3hjiFUkHVxmBVjF5fNVp42ixhL4Xpmc3cij/hiahk2Q967nhycmPrbtKdj3nT
f4JBKw6u7cqx4hX7bFH4lXaehlBOlCUf4xnBH4CFaz7Ghbs2nLKXvhlRomarLknV5JKBVwFybgiN
4rLsmyZbUBrVAKsVrU/KZRz7tfaWzW38II7r97Xs5/v0mdGDWF989IMUsjvcIft+UDAmkNI/MLBu
o+vEnE/hwSLRvC3yaH5iWU4FMfJfsbcJ0q/9VE6gkaHEpJ5FHAJtk30/6Em9poRj2l+r6HtnyVJt
GaEGpVlQVqAp9YMlXkPsAIfFezUaVmEru/k7u1Pq22rQ0vjWdaP87yrWSzNYyJPnHCYv2giHKoe0
Ulaj8HcAYNTql5jgfoPDP7E+51ps39ZBIVXvbKrdRROklndmRlb7oU3kN1HxbfJHMfiCeQbP8igJ
H7i1T3BzDFAZjomVpf1Oi+BrJY0TDTVWLyZWuK19Ch/I3IvyZF5Hwaof3SP8WHw/PcBp0/J1aPWn
e/IIPJES2BA9AVghaO8bqGlnhRk4jF61pIkXRedV3bpI+8VQSXm4ICcszuyicxaDVybmog3jL1nQ
fXBN/XsQjfXS94ZxGam9v0jl3ETEsv+P0RbNQs4ic+HTp1lo6uAtxrT8IUexsijGTFkXifTPWLbO
0pHy77DrfKiTEDkJuU5u5FoPF6bpX2stZIW6E11YHX1GF1bNheqAV846/1MjK9HaL5OfMXt/52bh
2MtQzrNFYzjvg0rPz+N+yD7I3dBdoNDzt1JK5BGle9sqKAGUefh32yg3Wdzht8fcXdbtuNasYaWk
frbo7ezcbbUfoe72y1Gx/4n7sF7Ejfxu1KLsvBh79r38tvrmd2MCfKu+jAMlva74UxZZxU6Lqxpr
WHbiRa906B4qEZBrOqMrubZyZKb6dDVk+SerjFIWYQAWmmpgXGqN2aySKr9xPS9c6FLFCfbkRQuY
m8eF3HXVYpCLL6zsREtvdJ1l4abnHn/9IlGjeqHJWbzUPDlf9QU6cmrRXaXQ5X4uEIpcZmaXrtyu
GReZHLF3llbvMqc7S/320u77K8t0rzoI2hhJ6dSR2WBc+bWUr40h8VZmFycLI6i+trGnLisjvNTq
Kv+Z+RAnIBDepsFZq47hQh5s42ehef1CSsdxkcidujS8rtTOJN+D9nSBonNvfYwqT/0cD61dfYDO
F9beYGLwNQWZryUZ5WUIswxsDBF0571TruqJA5gG8ddB8s4N2IEH30uvEkEYnEXyfSsohIOwzd9r
E6+wa8XJJwlwZnH+lgDOCeCLreTPoCSeS/92OsliKEERwlgddsvZie10Uhi3C1HxjVLvQ/r3P84r
6E7PyZ/Q+npNHfJkVgaRESt9DOrEZh8wqH33JttBN9q1YV+jQipV3yXNlG7RB1azpYNovbpstTRx
z9sgsdd+VWm4By0ervK86+TPTtco3VkTIACN6EMca+mF5zth/MnKPZbQJLUYP6uprCWr0YtCGPnd
PHMWllV3zfs385vN78Ve3uemqp5l3hD85dsAK6pdeNkshOiZsU7V7qMBMojnQye8ktEJ4a1t/YEB
gqYjq9+wdYiwtw2wgimaNojYBd1Y9CsMUOF37CeAIE9YIKJTgzAiOBgqp11MQOaOgxmMlXYdx2qi
/keyYic9jwKN9UZ7kNzyItQK2PkXcVD76Nh4PUvuF1aT6Nd44qL/VhAypPNQ0kLvu2fkrrIYVF8Z
1m8GNhvYiwjg2zvq23ts6YBtw3pEADuMyuiLMW2Y+3C7hPuiB2M/LBPvQuc0MQ+j3Jz+Z0O7umNf
1CRMcqGInj3mK+zrqYyIoJKj98x4BWYtVXDN7dqX1ARySpHbX4dqX7MLbIMOWDaTbnfv65lyNXid
516UQto7LrSrtO3CZSEkv6M0qD6BgC+WoeXltIxdKS67r7WpUqksMkU5D9UufteNOW2Ytu3d/ksX
Bs6iaTpTuXizv8n+7Bebx7c/s+eax+JFG/cm2iuiumWnZR5I4D827k20VxT2XWDkgNNebDA8ureJ
kYN9HbGHZapoDu66N7iI2JZgvZwR72tF4566N7qFgtljok9niLdvfr1S+InlCaX5iVEjqxK3XilG
OHg/wnLI0xX6ls1Hu+iT8c5pu9H6tw4i9WPQmC3UgZHiZvq6VAPMKmEkY9/Lcqe3/3kzrtm4Xuze
3d7/8rrgZ/TUvQl87TZ8vihTQ/NEaMk/8gxt61M8H4Bdgu6WbujRvsR0Ar4E0ROcaAhf174T7mtv
FIbkKlYFrEDBwhkR79tXVCbwCSl2dd1BQp6sYjNeV3KaAzKHG4gqpA189boPtNC9NOO6vuhYqa6/
SL3tSBdG4Cb6v3bZ+rSdh17zhrU5DqtBhWrQo86Tl4OW9T9krZTT1dQ0X5WF3C0gDpDQ8WraVVt2
zRv4adMqsWlS/L5VcnsvNKmfsUVetevr2HFAgPKBYmjH1yH3QZOZWAzuTfSLH20RUxMTfGLVRHu1
DbQTNSpL2BtuDiL3KwLt0zkZMBSQ7gYwK2Yo0LntW2LbhIEEYZ95raDnJn3KW/UnDINOki0Mt8jz
72qTdONS6/UiuDJCtTXyxVh3RfzZ9FxogKvaldNl0WVW+KNCkfrNxc0uDofwglH5v0GfiN3jrYcT
Mpd8ZsCInkzKhK40hKQg7kAagUEhTG6tSrCf0gKG+ZkqQUw2Hj2cAHrSL2PSPyPaX+XhptXUfQ/H
lg6wYbFEQayWsezdBC6rhUhSaOfXVWtl0a3aZUa/ljoz+c/gZn10rUeVeW27Sfu17UvpPIUMUsyU
F1CjBctIMEWaNgz6Sm6rt50hp2cWRKvvLAVurLCjx4YyNcyTIxyUYAd0d5n2mn7W5GbwPR3GXiAF
hhhCSrkl21s7g3FWByPNmEReKQirrztJ02/C2leXcRD88uT0K4ltdiZ3jr8ozHplGInNrq1SrMuR
fpVtK7TnyuQdGPlkNdhqXa1yXyuDD3rbd9lbXTxPRYTc/Utmf18mz9GkiJc9OFOFzjMriKzXb7cr
HpypIPCHeYudbWDEk7DIo9kDJKWfI2rqeWvsoS6eSma4BTZ1Nk3u17hTktO9wM4yuGZwuViFBJHP
hHDf7A3JKv3E7oub2lWwJ9fqrV+jnrbo2UiMhZu7wim1ZhkFUTgAMJWbK7dg0+Qz6hCye+dFnlAg
pv3nDme1P+TZJyhU5Y+tpyfyp6Zx5O7Nw25M7cUO4G1C3+GZqL3TART8pgwRaPPNsHdKgJ0GDOXB
LAXBBIzPeGNn/xPzKc4Qea0JovC6BuDT/gsxGzYtOn+sjUBifdAADEO9sWQX7ZEiKTN/zUAuu60T
K7ev5ELp41XZ96H8PQxrWKdp4IPlaxZB6qxcsaRZLcqhzJvLTvH0+6BNBq1eNLruFd/fwvccvjnu
F/xYfffvv9mzWSGv28ZvGnwQPUGh+2QF26H5TCpGtkgRvBmubR2ZIJ5kRRsaQcRviPKUPNu8UECr
6EhDlQIA+tUVsHBU+/GbXwDwGfwoIAHWk/YdWRYFilxU8nAdu5FnvzPqwK/fVW2XNP/qRTOUyxSS
SdNa+Kwwhle+6kbSAoooV/uu2b0aXiSdpdyitu4W71yJ3Pe26qLUWnixmbSf38xsNjOSphfNLH12
0V9UETvhEidBGYHu0SGMRYRLcjN+lWic7GaJAiwADm9DnzOBRR+tjMHvbov5VeFSuKldK6PCEXwB
NBRV/g6QevtWFnhlZFW2L11nvjourGz02ruYle3z1G6k/nIwFL9ckeA2VbFsq7DS1l3ctNalnLnu
ujA9rflqlF52XnVK060DJnI9/CaWy6aG2n1gc65449jd1rmUAi8Z2z1clNUzIZOX7RibEOwARbxd
O9yGTNHUM/ZoTB9iJvuyWJQOmGDuq+CItrYmKl2kcNh/JKaLNe4jbY1VSbGLDTiVmvewIulczCVp
Qufa8UclGBd9nFVLNc5893PcmkuzsU3/u9kgQbi0pto2MapR/zK0Q5GIFR/BLGEJkolU0E348Aot
UX9QbxK1dKMfZhzqb7nZnJs5L3ePmyS9L59amnjVNnjS3tPRWoD8Zt5kpGuxTc6EFA2wIKyQ8Cl4
xHctjRcxpGC8MXPW75sagE4ewuurmXG4A3tujckYS2ssrsF6yk+0xdd3eJtcOOqyQK3y6yyzVenv
JgRzZxtD3v9Isi5ov7dx7ivL3pY8dNIhEjZWqRdaxr8De2MoT3uFmL5WVSylqy6rg3WTuati0qhR
c9DMy0zXh+67PwS+viyysQ8+vUXUKaIKvPnvndzXIK6e400Ur9pa3rT4T5WJaJZIzQQKeWt5LNEy
lBCC1A9cYtu0baKqVxEynBsyIkJvndzECSBEQ7ZcPK9yciIt2w2owAGQyQH2LrjqidMHAVVXvbLP
mta/ztJY+7sEC8CAIk+bqx6ck3cZF23gnjHVj7RwGTc6CzxBOyT999Zt609MDN02XDZevUJD5C10
/p9N6BRZ+O+t6oufJXfPRE7xqofICdpYpWsAxeEh1FjwbT4kaRji1qSm3ViMhkJB7O4IqPrWpERL
Q2hCg9GcqAFeh6U7zNHwYWSPEELBgi9WdA+cmTakYyhJZXxjyNXg31iR1p07KaTNHy0D0Rimrqbb
3/pdHZdfe9dI3VtUkHSYvejYWd2NncCb8zHpK2AqgMvyz6PcVu5y7K1vcmON7nVWGXH+882BzQ6M
j/kFUyvvvWeAxQ4v2vovzIY0iAKRJZzNBP+hfwbXBBLi7OA/CHA8GhsWxWLOtn2xY2wTroR0Ct1y
CJvERs8x/TOkEFhZFJASB2wJ3Ir7kbMa86DJ4wircNpG+8YEuS9+jSgEXfu6J8O1aWRZtgjJGfXv
ZsKAthKwuIs2siOoTbTYU1JtYQXA2i98ozOvaaUl7rdwAKh3brip2Vy8GdpsaESW3xva17v/3DVp
9dyGrNhq3hrbRDLMWGtenp7GW9tgadJeY4mCjWwQSc4BMT3tU/zXg3zbo2ebJDDBL217Jq9q1k77
1nvBEpeGu4VBG4pZKJgOjK2pUek1urS8NjtHz/6NktL+nPt+5y1tPzOV+4D+bLWqRcu/Fc1/dIU/
VWIcgApCsTbFiKBkVmDXXrCw8yA/S4r2Xh+8z0L5fJnS9rh0lODn4JrSB7S2YBBT4n/gTBzWUVtZ
50qQmFdxon6qCu8mGMkIQ08Lz1zX9VdKmX1wNPdcYsZwJsN+h/Kg4n+yw8ZdeXRS1qHbf+zT8jbS
2241aG6wNDo9/VZGRfExMcr3kgG5fdLDG5oMprKE0ftuDLtk7aHZuezDkcviNcOCf5KWaRzHC2A/
0NrSr7m2Y2+8cULrXR63ytqHM/+iLiE10DJjOA+EruYQtA588WGylLPmBxDed4UV5YsiNC5rFaFP
T+vsMzlPOciy+qfRgnxdZtFN6UHzTcgC8+qbd5AWtWfm0IDHLkFm5xNGG9VbPb/IEsu46JM0v0oc
IThWTZSmQRWNV1lrlN1S9yvn38yW88uwZ2D0ppC3KbxoYr90qeP47rkFPYEwfMhU4KIXsFMUHUR7
fAc3NjNHWgK1Q0+cPb2dyktkJIIsi3p+O5HcJisifiCOhxtgmClYtl4VPw7blvxmMX4hNUdvFGjb
wZUurSDVoqDIbqohH4KzNCnO3dR23Az1uabPL31WUYYzzas09/tQlOP7QNfD4SIZkJe4Cuq6C4tl
nvRmdtbHhpxdVGFq+r9gprG187fIMUcOPpOXjKzyg9R7tnHp8Mpt6BBaObDQC2CC4CPaXS+eWD5o
XEJRz9eh2HtIimcZHcbaGNRG3HMnKWb3hOYPA8CZHORVdsYN2K+zKLPYfEH/SaGhwDbzfp7SR2nq
hqMxQENk6+U5g+c4/1iloRutVDssja+NISibE1TA7qvYstNoacyMknUGn9YljDNZtHBzdj8/6jWS
YbeFKdXm5ZuNzTb24nTva/DTD+o7jOkAAOs8zvdmmCFmAkoCpISQiNsW8lOzkrY0+CzcEknvo4EB
gGXhDYwEs12Byhazv0dHBoEWiAeRucxsza9JhMma9gyMdii5OPy34IaeqbrMNDThwVLCmzLMLAQJ
6SgV+VU1YQqdyEm8YoEJlfK6EcBDwrMnXXbMmkZ7EQpZeEcfmnGZZOQwHcQwMqrxb7Y12xaW8IL/
yrJfzzeJeNnWedEkwjexHQzLxQQEeLAtwbRGd4jJGl8T6+g4lm2RZTOPEQQIG1pS0bnc2ta0vckw
jnnNhov+NbbFD9qzLf6CaaYnaEnRnNFEEN1pT7ZsHVlaGoTXlV4Zy9z1u2QZmkb2QdX9L6Gex/H7
AYZ5dqzUdNDP61GW/HAZRlIWrEplDNx3LTBqv4q8K5JjQ16Gc0PJVfxoXL+Z2Wxm9FFeMLPhLv0F
ivr+GSfGC7eGpiOdAXyQj5Bt4Rnysi2w9L+E9xBlNOXSnKhtDQ0QGNIFwomxGDnNVR4MDYC/YF3G
gW27568wNLFfsG9oUC/w82FRRY2bP0MY4o6hqZVRBnoSJddBadUwtWjKWWVY/zSyvepQvFj4hQzy
y7cWaqD1CFMNt40m3+ql/8NS4mxZBoO57pTs79Ko/s1i/0q2zHvJYIvQVJrhPDdcbR1UbbzuzDJY
uiFK7wtW1e1xbbq2s3Jc9dbKteBLMZYs7gVymC/qML6RQTwsPWlwVrWj/GyN7qfZFd/4g6qFLCU/
I8Q4FsGQ3o8+Gh4NMN6lO9jVuk56aRFW8q+q7X9mWnAZDs1Z1PT/mEPZrOK0LBad7+eohSXtSumr
K2jM/xml4NfYmfn56HfByhzgXRo6Nu5DM5WXStrzC3zHPLOdsVl0rectq7BRl27urYLSWRtBIzsL
NZEydRmlbHGhbNu2iSotgrLrV2S4v5LUc85Ms03lNas66VVp2OHy7QpOVxBhmBeu4PX9XZkOT++f
eNVONSSIvBhSPnCYP3TTmHgCNWOH5UG4fnv/BIiDBj1N1YeruevowbY5KlLbswjuK+6fQgjau3+M
1/k1XHYBFBWIz/37x5hoHGSaYjc5aEz/I/JyTiyH2Uc3MFnsUyGf/sGmjbnKbb/Tb+wxdRN5kcVE
jXd6IUfpuHC6PLntk6Kx/zWMsv9H7QzJfxfCcbdu5SaHdtjxu+ry/xeD22iGr+7qu/WUO35qUOn4
fF81cV1tPwnx1Y9ZkNZfsv/um17+QZus9cuQ3/+f/3X3KwnSVcBmdfCz3rNFBj2H5jv9UdNf/NLP
iO/qoG5+8cPJZhk4kLAyFZ0efmCcpd7myxKUOxrTcmomRJbEQ5VDyNo5pN8dw8vvcD7Pl7/n9++A
bPwgrwc4cHCR/19Ogp+zcxRi6Q0yFRPJie1b3TsK4y+ICVi7pCadnjlJPLmjIEf8A0cB0FokCIwy
xUNpsncUMOsDKqc6oeu/+fppWgXpxl6G9XqrwFPbLNjCWDG/VWEzuxfEQFda0FUJVjvxcFSneBSQ
Oh99FEAuBHYC8z84A/0v1NsIc4KzSzzzqZ/czZj+8KPNQYPaRPDrzA/+cM8c6A7AxS9ygfnrFHen
aQ7zH/az/9/effYQzv6HyHHoL6cOGN3eByewdxQmvPWgUdlym4/iRP0lLEt/4GagegmCbZq58275
iXtHAZJcUIUJpv7pme/iCV6QObwfYxUClEDVie7A8xfEYLUXvCdN2Ievn+YFOUSovT50gENjXxTO
DYYe4jm0CkS7AdaKCuDhAp3mUfw3Wea+r3D+goaJiREYgek5TDMFpgqfyk73w9dP8ij046OoyLiR
OsU3PmsVjOlgVUW1iHHYqcYOPls+nWO8BFcDhBrsJo+xYc9hMvuBZYJN/o09nGhGwarX0UdBhSW2
zRmlPpj+3lFYf8FdCw6GQcT0nGgYhR36TxwFIzWHxsd8FIe5NogR8BoUYSebVR1fbzgkkGKji6pj
eg48pZhMCfg6NnOyhnB8EkGlAapRg6p3P48Sh8POmyA4mp5TLbbU47NrQBGCeZbW4bN2wBRJjJ8Z
BW0KjVP1kGLJ4shggTqHyBcF5en0HLoFrAWAPAjY2UFuWkEnl12zRfcHjgK4gVhtYPVPPFyAw2DB
OEdshs7PiRYaliChONIqLCasghnj99k1SGq2MEC5Ts+pZlNCNPnIo4D0FxiMAFluPvYDq0AjE2Uj
cs7Nl2c7PL0LInA8Rx6FRTtOTC6FftPezWCTjAVIMB0nXmEos50el1yzAEJHf9uYOfSX+FNcKX7k
xFuWglv/SHNwRC0FUyJwxek5tApuBrpfzM033YiTvRnHJxSU4CBSSKueT65F3UliJYiZ5284VX8p
VIyOtAracXzobEVv/OWhVdDPBtxFW3PjK0613BAidkcfBRsb0MIjqzE/B24TfwpGn37Fpkd1qlYh
wHtHHgUJBV5RrAfPJ8FP3I0govJiTQDGhXlLVD7Vo1D+SBFKP5uNgN8WH4y7ADAATzzt3Or4CAIc
ChwobIDP1+OiDsNpTnpu01GcrK/4ExdEsAoz5PtNmkmwlbkcpqBq5S6eXn6p/4lUWwjpwafxfPfW
IXQAt6E7M18MeTbA0zsKISdzpL+ELQ6mGaCH+JtdRwl5DWxEYha2OaNTbU0IzZIjz4DmLCMcVCY2
4fMgZnAUUGGALWcmPD2nWo//V0AiUVfsIonII2jTwNGxbw4gKCDzVTmFOa6eqjlof6LyIhQgM4Ys
z/QcmgO4GdwHxemmaXeqjlLsOxx9M2BIIIPYNKrkgyJUlBuMeCYqvvmsTjRmiLWjI49CkHnRqOIw
ZidwcBQOwy7EHBCTmA9C7NrxG08wZvwJfwk8BmzZBk14OBIXVsFyDW2aTQf9BA/h+JSS+EjuLNhr
nvcSVOoIIZFrPUIoTtMeji80hJqAoMj5DXBG2APbWWg6bjvap3o1jm/tC9YiprzbdvZzV4NNNdiE
jNk5n97V0P5ETkmfmmWW7cd9EEBFDW7R0qeJNSdUp1qDa38kgGIQbA9sUsuDJtXmKND+YVVHPKd6
FPqfcJiC1Rec1G8GgMw/UJPGmT4it0/SYW4K4+N6+/CBsrOlbzLMp8k2oowwULFyNT2nmmFqxze0
xbIk9CHIoD681b0ylCVxZn+wam0u0KmmVUIF/egMEyguQ/Jtv45Pffco5mSbVWX2G040gIoN1CMP
AX0O/AMrhvyoJ+8ewIxgxj3Vd/8nMimhAqzTjPhtUomE2OwmxXecrCEc36cUCgdioR9h5OkhMu7a
Ay1bDU0p5lwbx3CqDQn9+KMQkRGc0EP6fJBPiXYlWg+GmO9Mz8laxZ/wkZYQWYEdZn6rB/kUm25E
TZa7tpsbp9qqE0K3R3pKIKdgkFEO3BSYh1ZhUYQLtBXTruk51aMQUjVHHgUNXMHUinz6876CC6Qg
wIjS+vz1k/UV8809MrWEGAd8zG/yKTY32P5SZHYapmf2TqdXhgohmiOtQiBkLBaXth2YwwsCs4Jg
91CF9I54TjWvMP5IRc4xCJ2B+a0eFhy0tKk9EZF8bG5y+KdnFZuuyTEXRPTlIJ0yN+/0sKVNH9cE
us4UZHNUpxpMjT/hK+ABJcUSJI3iOQimouCAK5ZN0E2dd4L28Ce8BE0HKMp2au29PJPYIfhXEPGY
zkiszZ7m1Zjd1zFXA5gQLFVEj807PbAHUm5WWFiAPNkKzJij2TFnAGIfbB3jv80ZPPWUOtZCcN3E
15N1D8fn2iSQ6Ncw5+GS7V6JaXsFAkjRwTrRy2AeHzJFnMAxsqXycO93D4E4gayK+O+j8zxJv2Ae
X2mAqYPBGXKEx0Rp7ygEewLTHUSs5vT6VO+EeXylwd4n0EIkQDdHcZhTOrB1GWItemMVJ3sUx0+B
uSCC0RB57333AFxGtCoQkDltXhHLPD6DEvtdjoDEPK51HtwMhoEc0anvd4lu69HVFiIaipDHfd5f
clQOY0EmQPPXT7XaEnTHRx8FnE74iW3oOMyjYIGkVaeCFDnV8Hl8LknabMOOJjQ+p+ewfQucxpnm
4I87HacZPo9PKdl3ZZ0PvPmmEXcw1xFISwiuybM2MeNkk6rjU0reKmxThAZqS/EcHoX5ly5Y/JWN
wOzpFZzW8YmlaFaazHd3wuNezBDaCGzPs901O8pTTSGEyN/RjhJwhM607/kcWxQaolEJPGLOLOff
eIJW8ScSSypKVresx5H/nlXAa0cLG1DAiYYM648klCJ50CCtm57DkMHFwVFSb23KjFP1k9afyCtB
PTDR2CLOD49CjLngnmHjcT6qk/URfyKvVNhGoaDYfOpPQwbgKsHKNQfqE3QOfyKhhGWHDVghhiie
w4SSWTmAOx29w9kc5t94gkfxJ/JKlCIQTf4d1SkZhuzQwtvucpxqim0dn1eyugP1MB/5ps4mNOyF
DL7+f5m7tuW2bSD6L/2ATO3Ekf3QzLRu4tSNHY+cmTxDFCxyBBEuL9bo73sOSVgytW6T2X2g3hw7
h9ASe8Fi9ywmGOIqfOIhNunGlYEEviryEMg/9foxLru9gOsAu8gJBsb2n95ZTU9BzvXhJeeRX+DW
M1WcQriHu4KXOhfoE8Z81MkKQR9Y4n3jvIVSscEgjv0nqgrB1jVDfnfa/vNcH1gii88cHehmhI2A
7oR3uBWeaEx5bhFTIh2LuVRDSHl04Dx7g6NFR0c2bc9JEi2ljYRnPAPVHdNO3WeUuqZheIfD1nOe
otfCCdpIi5gSoRLaHF+ttEWDAqdn4m682xaTFYVFaDkDRzhnvQ/b4qWVQEEdZg+AZ2M4aLBcYpJ5
Og59VCoIStEx/pQDU0QFoSi6Rg0U0nSfqR66OJVaKQrc+GE+VjcZsJPF6MAxtK2cvsVYpKnuB31Q
SaZ0XHyepqv+URBBIXAAKKqxpxpJXejDSdSEkHALJ8teKUY7AZE1bsB/hfUYrnWmqhRHs71/ngma
yWsUwKB6rNd/vPWXkTWzlRggOeR/puc5OT9aaRjYBc0MfepcGm8H3v0iE4HKiV5GU81EDBMeNJVC
EMUJhkahYaf/jI/fpAkAoV8iw54sicjQRKIRBY7fF6hFP+GY1rFKwHSgD3yyneAGI2ew56ESSN2P
ImrYRrA1gnYoMSFDOpOMnYZRH7odQE8I5rl9N854I8BqoCw93WpNVRT9O9KIArETUm5n4Ibv7cIo
bEAVJXhUcAGYmCImGzxYhJHn4AUgj5IcPJC4EaxbnCfdffonTtBx6oNJTM7GyAxwfo/dxLs3SOxj
q2Dcdff5iVutHxDU87Czy7wIy27MWeFraRraa3+QRgQc//5wfFc3xezFn3LuWf/0fsoXf/7wYgza
addgcPDb1HDQPWr4/8N3PH76i4elL5b+8XPhK1dl+a77xW5Y6a3bYFra7yH4Up49tl/LaGLbYeD0
n9jl0mNcrwSPSEgP32R5IcPDbqnh/3DVwlcJ6K/lb78g0n2LSWnQSwtwaVg4/IUFeGyrhSB23Bla
oFdxe/xKocwW2G0TBJnPmGhRy/wyd7VPOM/vsxvyYIHdNq79p3XCA3AKNHiAr+LaS+uHjbSA3/my
lOAtVPUyuGqdlnkgegs9BfZOgLbQ0ssQ26WAbaGkl/HhwQsLJ3e6/nXGjSuzXHid5OI2gN8Gce0m
alq57UOsBLnzjk699j995pr22K7PyCOhRy+ydVFKTgnc5Bb4sSwecyfYX1JW6pcf21VwdULaayrP
smr0j8utq5YSuoWyfgyCheHgUP26QyiEVZNv1AK73saqyRPWXuYksFTjfypg1QUzQzpEPbiopqcW
avqpcuU6FMJGZ/JEvfIrjMGWpGKho1fxSTC8pxb6eVW53G3S9z/YKhbqCfCyEbAtlBPYkrgttPOq
8l70RuRu028UoJfbGAV3RHJVNf5ntymCdBRALsAEvnqUAmrSdhmsvXqSbAsbpA3A67UPISHt9zpp
lfTocbnyiJES1AG8hZ5eu2wtBgFsFlYv/tojdBQP1t0ENQP8rSx5C3W9jrkcH5HJXL30v2HXS8HS
8GZWD16UK3HPMI1lgB63LuHs9yMZvdXYX9zCN43glTh20ABdOjhyrqge2rsn2l8xQCIriv4JRZnF
IBgCkjxaoEvQFi71S1xJ9ovUe/pl76T0EalX1NA3ripEcAsNBXidO8lrkCtFv/bsLn/F8LLqQY/v
3VJQUpKb6LELRBoJZ29eOHrIABupWNFlnFmo6E0sm1XceCliP7PQ0ptYVdIJjwwaeuHAeIkb3kJR
bxHE5ILXIOWDeuW3PtZ5TED7PUMSBQPwuk4wB9AWanr7isTfW+jo19qtBB1l+7xaJl/rRawkX8qO
dD160zgpwmCPtxr8zm1LKTv93kI/73BdF4pHab9YaOhd7CTTxE0hvVkLPb2rXNMkMe+3Oxto1aKf
uy0SJYJw2JOqR/elYAJmFno694/tIhRZWuWBXCw0dV5kwutkPZpeKIWYcZhZqOk8xrX0Mi20dN7W
efr6B9K20FFA12IIwEIgtcDvHba49DYtlPM+gwFIi9yLhe1H+oX75WqLS4EEdQBvoZ33nil1AdxC
P+/zV4w6W1H0kkEoXSylIwzbO0zgxcM62RT06JtCStmTHEyP3bgH+QKMZf0W8KUYkLJS3gDd48Au
2K9zE01tN6WUzmRpt3rp33LcmgorZ7G0HrzyK8GPsghZjf3dLVxb1lL4xcpeA/wQnORLWSxrgF7n
SKyJW5L1qPoHFKgTalxC2ltgVnoaoAcx08u2dD04Lh5kdAtd/b5z5RKuT/CrP1CHJNWiPbPkHleo
zX3dhuZ//wBFcgTOAhK5H/4FAAD//w==</cx:binary>
              </cx:geoCache>
            </cx:geography>
          </cx:layoutPr>
        </cx:series>
      </cx:plotAreaRegion>
    </cx:plotArea>
    <cx:legend pos="r" align="min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n-U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_xlchart.v5.1</cx:f>
        <cx:nf>_xlchart.v5.0</cx:nf>
      </cx:strDim>
      <cx:numDim type="colorVal">
        <cx:f>_xlchart.v5.3</cx:f>
        <cx:nf>_xlchart.v5.2</cx:nf>
      </cx:numDim>
    </cx:data>
  </cx:chartData>
  <cx:chart>
    <cx:title pos="t" align="ctr" overlay="0">
      <cx:tx>
        <cx:txData>
          <cx:v>Consumers Identified as SPMI or SED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Consumers Identified as SPMI or SED</a:t>
          </a:r>
        </a:p>
      </cx:txPr>
    </cx:title>
    <cx:plotArea>
      <cx:plotAreaRegion>
        <cx:series layoutId="regionMap" uniqueId="{7094BDA5-C8EF-4F0F-9546-B02111FA83F1}">
          <cx:tx>
            <cx:txData>
              <cx:f>_xlchart.v5.2</cx:f>
              <cx:v>total</cx:v>
            </cx:txData>
          </cx:tx>
          <cx:dataLabels>
            <cx:visibility seriesName="0" categoryName="0" value="1"/>
          </cx:dataLabels>
          <cx:dataId val="0"/>
          <cx:layoutPr>
            <cx:geography cultureLanguage="en-US" cultureRegion="US" attribution="Powered by Bing">
              <cx:geoCache provider="{E9337A44-BEBE-4D9F-B70C-5C5E7DAFC167}">
                <cx:binary>7H3ZcttIlvarOHz9U4XEjo6pjhBAcNNqLVa7bhC0RGPfdzz9fOAiEkm5GjY5MTH4m1FFUwBOgsR3
8uTZ879eq3+8eqtl8qnyvSD9x2v152cry6J//PFH+mqt/GV64duvSZiGP7KL19D/I/zxw35d/fGW
LEs7MP9gGcL/8Wotk2xVff7nf2E0cxVeh6/LzA6DL/kqqR9Wae5l6d+c+/DUp+WbbwdjO80S+zUj
f36+WgbpMv3cPc7++flWv3uc3X3+tAoyO6uf6mj15+cOLfv50x/0LY6+zicP3zjL30DMSReCKEs8
I3PK+iV9/uSFgbk9PVKEC5aXOZkVJGb94nc3v136oL9dhakVftLCPMjq3akPv9f6Wy3f3pJVmuJ3
rf89ou/8FjyGxw8eQfeOr+2d2wdvAoM/Pz8HdrZ6+/SYLbMVnp+dhuuvltRa2P7cZwyI5/NHF7qj
A3hi1CUH6NKP99+d6oL4N+BqD5cvk7uH8d8+xl+HlwA9mZU28MoUvPyFzHO8wPLCBl6yu/kGXg2c
/yNM3n4f4KMRekB8RDMkkK8vH652D/nDifLLCBOFFTkZE7MzcZULSVREgePYDbLc7qZbZL1l4p4A
a4e8D6YdggEBenl9rd/unu15AFVYwnMix/xMIvMMz7OiIL5P6c1ysAH20vNWwe8D2yXvAWyXYEDA
qg93L2cFVrmQBVYRCLOXtZ0ZK1wIrEQUQsQPZbGahOUJwHbJewDbJRgQsJe3Y/3h8e6s2MoXrMwo
PC9vpS30MApblmcJBz1rM2kpaXwZvK2SNDwB3qMReiB8RDMgkLXZ5aN+TrEsX3CiLCo8Rzazk0ZY
vBB4joNkpjRkzVqmq9+Xx13yHqB2CQaEqHr5oOoP54RUwqRVZJg37PtK2pm08oUgM4IiKttJLexu
vllp1WXyfZX8PrQUfQ9sKYohgfv8dH1ucGUiQY1iycfgiliNZZZlle1qK1Lg5pl3Erhd+j7gdikG
BO7lkzabn3nBVeC3YBSGiD/1WxBW4mSG22rJ8Gt0tOTs1YJz4JQFlx6hB8SXNM2AQL6a371c7h7y
eewgkRFZVsKiu37RrgvlglUIL8viVp2mpPOVHZbL3xfOXfIe2HYJBgQs1t2ncyvLnAhdGLbO5kX7
HGW4LgR4JHcWMKVRYRXMTpm5FH0PbCmKIYF79/ygnhddCS5Fogjcz12OEuY1J0nKh44pNcyT7yfB
Sw3QB1+KZEAAX+mXD7f6t38rmP83/N2zy+eny+cvz2deNggLQ43sAhawtDtKvXhBZJ7leHGvFx4q
BjCf8myZx/kJa8cHY/Rgwg+oBsSHD8+Ps3/LhN2wzN/GrWCbcXCU8dI2LoXARQdm5QKrhyiSnfag
7G6+sd0e8tT6feWgQ90D2s71AwL1+vL2zD6W1oEmYIJ+qPLB83LBi6IsSAoVp7peBif4WDrUPeDs
XD8gOKcPun7dY634pWnKS4xMOOlniJILCdFHFvJ6rQ1QuE6T1cpb1b8/U+kBeqBLkwwI4Mn8to8u
8Av4ShcKoJUUfqPLMZRXtJ2xcLOIPPIHNlO6K4YndhCcAi9F3wNdimJA4D7qL5fnTh6AO5sRBIWK
LbeoKix0KIajltXHVbk8JVuAou+BJ0UxIDy1mf5wd6WfdYGVLgjEcasTUepSmwfCCiIcpptpSnlD
NWuVhO7qhDX2aIQe2B7RDAnd67vn8U4YnsNdBoeoRDBV2a0opu0e6UIUEM7YLcQK5S7TvDA/Jc2n
Q94H2w7BkIC9m0zOrUMRhUeWnrgNU9FzV7iQeGhZws6dRslkDVmMp6yxFH0fbLt3HBC4N3OEMvTr
6/NOXF5QGOC79WPTE1e+IAh08KKyFc0UvDc2ggorz/t9HflohB4QH9EMCGTt7ubyFjCfE2SEmrHo
StLOK0XpyQrcFUgggQD/OD9EC/1lAJh/H+SjEXqAfEQzKJBfzmzqAmIk5ilwbFO6lXihyBIRJe7j
vC4tLE8ycSn6Xrh27jggVO8e1Tu4u885c5ULnoMDg2P34rfjaJQvkBQkMZjb78GsQ3/yXfo9TE5x
TtED9MCXJhkQwNffzhuski94wnKwY3fK09HcRe4PEfldsApy+xDd6/qUSFWHugeunesHBOpY1y6f
ns+a2oVcW4KlFH7FD7P1Wg8GUuNllpDNBZTfcbxCUU9+Qm4XPUAPdGmSAQF8c3fuFALpgmFYlodR
1J2whCEXsiIgb4SlDNyb8LSsAYq+B6AUxYDwHM+1q/ntmTO65AuFSBx0qG2+D23mQr8iHFIxYSx9
FCoY26+uHZyU0nU8RA+Uj4kGBDQm7sP8cbfmncNNBXUJMlloraHNqzt/FfGChzGMoO7H9YaYU4md
/r4ZRNH3wJeiGBC447vb+f3s8qx1EKg6Q0o1AkLblGk6LC9coAJC5AXuJ5M4DOzIWp6QljmmR+gB
8RHNgEBe6C9n91dJMnL3JMSF1i/a3EUpDIOkzPf6NWodXqzKk7xVFH0PeCmKAYE7vnueXl+eWT4r
EkeArfy+ynbMXdSDt9XgjMRtzlO5meMwN73lCQKaHqAHvjTJgADWx21M96wAI2LPsij6Vn4STYC/
g1FkUeTghz40dfW3NrR7ArL0AD2QpUkGhOyNdo/47tlVaE7iBIHhf7L6IgYoIvkW4nsjupFSfwjx
zes94rwnqdDHQ/SA+ZhoQEBPHy5nlze7B30OFRqxAmhQyHz8SdkafB88StqQoPG+QB+iPE2W1tL/
fRWaou+BL0UxIHCv76bn1p+RvYyypZ3+DCF8uPy2fitZ4JAyR6iF9zo0T1Gbu+Q9MO0SDAhS/frM
7TngpGJYhdmKZApQ2LuswKNNh7LVp+hV1zuhSYd+QNwD0sPLBwTojX45PmtEqC0bFlB4RrbylzKA
2jnKtaJX5Kg5erNavp0Qwu2S9wC0SzAgSF/u7sZnVp1QtSQpHNSnn3ZdgW9SgGdqs6YqlOr0EoZv
JylO9AA94KVJBgQwXBbndjvKEkoLZELFC9rECyK1HQC2CepU4qPueae4G7vkPTDtEgwI0YWOtLhz
2zsoASatJOa3i+ext5EjHIMY39bbTIG7WCEz7jR753iIHiAfEw0IaEzdxxfE+85c7QXpi1p+gQ4K
wdnIYvaCBzZymUIY0yktEfg7odbreIgeCB8TDQjhW/0GJu15LVqUDLNYfn/ikxIvGBFxQR569PoF
jevQor1F607rhHpNir4HvhTFgMA9fwNK1PLDBNoGC1q9iTZoGSIgO46llOXJSW0nO9Q9AO1cPyA4
EaafIpt1N1/O4X6CExENQyWB/MTJiHxlwhFEEbaLMiWSr9BJF8msv+9/ogfogS5NMiCAX+bXZ7eE
BOhMAqpwfxYBwoIrMhy/1Zgpj8WL7Z1mCHXpe6BL3XFA4C7uZufPspFlTmCFn5RYKygEIzK6c2wn
L0MttYvQOi3Hhh6gB740yYAARnDg9um8wrmt8VIENLZbv46WW3LB4QoOEb6PkqjgqQ+y3xfNXfIe
0HYJBgTsBMBeXc/PuvAidYrBtJXEnyy8CM0jH5IDshvsqYV3Amxdzz5h5T0aoQfCRzQDAvnm7vZp
enejP3w77xRmUWyAQpINigrlXkZHfoRw0ZWSo0TzTRhkZuhjF4Lfn8AfjNED4w+oBoTy7G48hcV7
5qnMIImGR5ryh2IaXklZQUt3FAZuXpRtNAvfTNi8J0zloxF6wHxEMyCQp2iTddZZrFww2HWhzYTc
aNF0wR/aj3ISpvlWiW5bLBy6NKbYpeSEedwl74Ftl2BAwD7OLl9uz9tEAdAKqPeCGrV50SFd4QJJ
Nute0Jvz1Dr8aC3L4JRWCvQAPeClSQYE8LV++VW/PbvHuS3IldAkbpdEQynSsJMUFBihn//HSTbX
q2WxCk50PX80SA+wPyIbEOCzy4ev526wgOmKPtC74mx6QksX2CIHKTnYUGX9omT1bJkUpzRYoOh7
IExRDAjc6d3Xs+ZqoKgIIXsO3Ug30FHTuM3V4BEZ5rAF1uYCahkOixMSNqaH1D1g7Vw/JFAfLs+q
WyFXo01i3TWY/SimwKGrP7I1qHJduBtOUaoOqfvAeXj9gOC8uXyYn7sKG3i15ZzbxZSapQqqPYmE
/hg7lYsqKblZJtj87QSrt0vfA1rqjgMCt+0BCW3qbrwThOcJGcHaZUUJtWHrF40vkiDhlUbnjK3n
igoptB0ZoUuFJ/SnOh6iB8rHRAMCGknp8+szN3ZHbQkksyCIW0WJcl21xdlIXRaJKG9sJ6rqfrb0
be+k1u5HI/RA+YhmUCA/3J97WxUitMX1/HYqHyfkMIgeItNu383q0K8BzTU6ZVsVir4XvJ07Dgjc
xaV2debYL4q/RJEVWXnbDoWawK3vmZNQG/Zevr1bJTZdtRfLV/ek4C89QA98aZIBAXx9qepPT2e1
h9AAVERoQdyV19OmroBmc8hsZ7CDw26lPpy+18vvqyw7wSSiB+gBME0yIIChScM/ee52grCMCFbg
rXfy2PEsYg87pFNuEaacGdBsU2t5UjtBeoQeGB/ddUAgIwqs3V2fNXwEDzTiwOg4tnVB0xgjBWsT
O9oXM3RmsR28ht4JBtM1NUAPhGmSYQF8VnRb9BDJf3dJ0dYSUnQY2MJtJ5z1i5rBeNKnQbun7ofr
/voBgXozh320027OYQNjwxJoTsi82ucwHybCtolXIkKCDLPtEkmhemPDODrBxdEh74Fr934DAvZW
f3w8L67IhkXG3M98V8oF+hm12xBucadwvV2lJ/RU6FD3QLVz/ZBAPXuDOWRgwCHVbn/QTVhvUzMg
mUUoUe/R38O19fbENnMUfR9Mu3ccEKp3j5fTs1o/bQad0pYK7ftfdGQwIvdIukGlyccZdHfp0jzB
9umS90C2SzAkYJ+eLs+7WahyQdASQUDm3EYnoh0XEpLmBIVFkG8n+zcei7ssW56yTShF3wfU7h2H
hOrz06e7yafHp8sePov/hf0G78+eCQRNXWaxEsj7bnYdeQI7TVnHIffutMO14v7ERCCKvgfzURQD
Yr772Rw14/dnVe3QzBBbpiCfemtm086yNkcIe4yL8lboUGHJe8tG9Xh0gnp3NEIfiOm7Dgnku/XC
8XR3Mz+rXgAg0X8FOt2mGTRDA42mpARlE0SmEQ7XwjwLffsEveD+o1H6IP0R3ZDQfrh8etot1+cw
wdvKRRSuIdnrXXXviGvsO80pSNzcFc9Qptp9ssxOKI7pkvfBt3O/AQH7cPkCp+iZRTUCzzwqn7ai
mApLtpHnNqaB0POmrzAVeX5YlqiMOUFS0wP0gJcmGRLA+u3dOSeufIF4Ffr1S/ugcmfiIu8AJccI
O+9uut3kdxWEv+8yezik7oPn4fVDAnOunXWxldtsWhSQi1sw6aYtbf9g7ADc1hivX5QUfrBfT1hr
O9R9QD2826BAPfPuRzDA0TQWnrFt3/ZjFQpZQahaoxtnPdgnbX7UJe8F6OH9hoTo3d3VmZdUnmuT
QfifuFTQfAl7ifKcsFWaqTKXhzB0T1lQO+R9gO0QDAnY58fHM7dwl1sfNhZM6MLr13H8WBagKiGR
692bdui3wHb26eqUFAF6gD7wUvccEMCPl9CGz7zEyu2+zbt0WjpBHvnUKGziCdkVH0JYH+L7uIQy
fMIiS9H3QJeiGBK4GnwWu8d7DiMWO5Zhu3XMzt0OKt34VFvRomALHUYkNKqv8Bf8vjr82CHvg2mH
YEiQ6uPpC3ZAOieqmJHwM6LvynYxpZVilKChsbuEJmkfKsWPqzezxAZIJ8BLj9AHYZpmSCCjO/98
fN6qf7gZBQmlaDuxSyX2tFOXh5Pi3eFMOSke0Zzffjul6v9ohD4g03cdGMhn7uzQYoz093ajsvWL
soPWJRCEyAQdK9fnP8D4pMYOLcSHA/RE+JBkSABjw+7ZOeV0u78Vw8Ik2mrGlJ9RgQtZbvO8tr4L
hvJIPfr2Kb1Iu+R9oO3cb0jAPl1Ozt2qEl5GhhGQHb/FlhLPLbbr0iXsF7t+UY6px2z548dJTSuP
RuiDMH3XYYF8e/YKNVhFRMEOOe+W7aEneVuhxnICTwvmDJ3RTikyBbidAfph2yEZFLQ6unac1V+F
0hZJQCx+V9pCqdAttKgybhPjacMoW6FXxwm+qkdqgF7Qdu85JGifb27PXXPISgjcwdH44aSFOwOd
oRksydu0Plow535wSs3hY5e+D7pdigGB+zS7uznvhoNt7gUa2qFmabOqfqAwM7yAzHgK1Scr9E/Z
aJCi74EqRTEkVB/06VkDtm33szZjZlclTKdjtknUiB2g6fsGdCp28JSszBMit13yPsh27jcgYJ9v
r27vXv59ddL/Qjbmy6V6+Xz7ePbWbEQkSMjcsFVrfh2qd+1uW7LCo9389jz48tDx/bL8vsyD9JTm
bMdD9OC/Y6IB8eALClwvz51CABRllhBKrmzUd7SK4endBF5Q0ro8JXGAHqAXqt17DgrTxxl2Fjiz
cYZVAYsG0nxoyxv9fwQk+AhtyLJ9HU3b1MKuAieZZy/LozF6QXxENSSUv13ejhG+OmtsEokiBIkD
KHGlZDN/gWQDCG6B34BM5dq+1MvgDRGsE+KSx0P0gfjovv8HEP77r9j51eTPz3+bN/L50x///K/X
6h/mKrwOX5cZOm2l9IFPHo5n+dvqz88c4pPYX5hFefoGRsoMhxcNqzP2luD228cfLsFXyyBdprtl
+YOA6ef1zZdvb0lbObn9F79hS9f5bZuf9vcPw05DLcyDLKm1sP0Bz3BK4BdTGtHRATwD6pIvOVpv
P6zS3Mv+7tz7wxsvs6Ue4LnVB5R/f3b33CnSrQ7zwcN6dz/P3/78DOHZxp8AyDui7UAdDWjT2Gz3
+LtUq2Wa/fl5BCUK7WFQ8IriiDZe2bYuLlebUwhTSkRBAR2mOFJxRbjHg3b7rTVfoKoOoEtQ+kHE
QcanYb49hXZBaDqDHpvtxrYyv8EYHHcferV5wHDbvz8FuX8f2kGW/vmZxe+JNpe1XxdjIG1JkdZ1
1m3GfhsGj16XD1ggcDX5f8TOXN4T3OQq95y8ngVNY6eaFAm3ZeO5tubXQXVfuaI05WLGitTYizNh
gb77ZjSLXFMItbKIq5uSMVJ7mjVu5XtaFQrE+dZUDsfodcLW0o3nZjb/ygq2UeqjiAnNhZyPGuHr
IW91ftxrGNWJbVrZhgPe//znU+jjvzWz7Q+2E3L/13QVtgmvKX1Ry6DvV+0ZtgX9nUMpVtrx72bC
/8rJX2LCFrSfM+H77mnHfNgS7viw3ckeTSAZkUVNJ1oWgdl3fNgKISRAIJ2fIWBU0uFDuWVauAr5
lk1EmJ57PgT7YTSOQ/t9cOuv8SFzxIcsCknRhRK7lqHjmYTvcMiHAmuYlmkqzBXrco7dqH7hiuQ+
zYu0HqdeNXLGLlt6NxEhU4cLvGiamJJkjRm54vg7g1NcLtIktpFj1fdHif9YMsUyc9PRdYN98syx
lzkCN3ajchY3TP0WC6XkaP8/sl+HiSCY/pb1dsvIZklay78NyY7p+AsBTd2RiI4tgHkFTXTemY4w
LNRUHqDD7bF1M2+FH8+0oSXorS1zwf7k8B12TCdeKAr2JUVUkROxPSniDjsp35EPe2F4KPwg0iF9
u+KvLWVCR1uCTaVRnCi2bHkg/mIjkz3HrMQrYhhzzvGY65LPmWspK6tFIzeaydjiNKijKanzuLiy
cy9e8GkVeio6nkeLXJItojd2qKai7c3Xx9z2mvWnws7jxf7PkPW1IkuE2fpkYPxlG3w0L+smWBBP
DhbrT1z7Kclzbl7Es/3h/bn1Ma+pDVfdn87C1J1GnHuVSKzXaJYclxObN3Uh9nR/ZH8r/JBMPEUt
jHg0bwTBX7iMm2mcmPianFoYK0/tYBGwhd1oTmjpjRhHs0RhPEbzmafArKoZ4Ufj0hpZVx5rVzqC
uj+KLI+nEiks/jrx05mcJ/y48QVmsX5LDSlQa9l7IT7DqzVXia7K4HnPI3O8fo6SEUxGmTyakiqJ
FqzHRAvcL1pQf1YR91eTmoyeNtWd5JmOKliZpXpNfuOlYrYgqbGIRJJO4yioFus3T+ADNZB9WeX5
7NozJEHFLkCK5rBOsli/jRqSeer6o8Dk0czDbw59Mx0bhV2o+6+x/i5N+/3Wn9Zv+B7ZJGXKL0ok
houYrQ7f1seyMB5XpZfNAic2ZnHWqIIdhQtHqFUx9OK5rImCZ+n8iONVTpYbTxVHUrpYvzFcOSah
U8yqrEnUzI9Mvcm80aQprMdKsatFWAn2omEmNkmqhWhL8UKw1Lq0ioVh2InKxhEZ5w3n6VVj2yov
FO5UVtJrxinzhe1zk1Liwll1Z44KZaHEjaNyxCn0IOcklQuNcMykRay6TLOwY0sjvi2pQaMwCz5i
HTWMlUAPDJtflETItSgm35VQvnZkLlgYYbF9Y3OfmTFyoa0P2WEoT+TcunFCT3ZV0zH8xfrNsHef
wloo5sR7MBr+Rarr0VjErLIbS/bUGIvFnBPnnpJPZMuwZ4EEzlScXFeMMFUd0avH9ShPF2WkhKob
8tx4xHDpwpKdRM9Y5YcS+5zm2Kan+U1DFtHm6sg3a09dX8mnqyr9ZlSqnTLcrHB4A083/8LnBj8h
0Nt1UrCvo5SrwaJJNQ6JlKuOk5WLWCTlIvebehxFQar6kRONfSMpVat9HGItYy7FhRlunozgkmjC
RNED9duDkuB5GJI1zYxkFKolkdVsFEMItG/rT+u5Kfilsp2mhjBSmTwQZrmk+VyhzHl79JYUsTUZ
+ddi2hgqm8mKVqZKosaWoozTuPJUo2YCvTFIqXmjMtWsIs5UMbeEsZFHT2Ll1GAxSVxISfHsjcR6
4uaKNbGCeOq69iwJq0nFGv4szUpmUUpGsxC9acrE4pwNgmjRSEUE/i1cT2XNkNXkOvVaJme1suIz
TQ7iEF/ASHQj54hqO1YyjguhnEmMP05ImSx4nh1pXgBJkbV/Rn5F9No3lz5bZYvEjLIFmyjeZFSZ
380aDBoWSqN7mWjPClueuYUtjlPBDtRRkQrTzKumBM9vwbVvNsduP62PySUpdFd0XtezX47TZBHH
LqRBE5q+XojEVK2osMaGwIjgiSJQY44kOmz0QpeT2FE3X8n1qllcZOO1DFofQmf1TOVHJBkX3pLk
Vbng2jdX9oqFq7q84zdaEKXhTIqFsdAEgHPNC5uPfCzB8hKLmUJ8LAhu+JcS2Jzucka2cJX7ujbZ
ec42rKdWSsmPM6GJVNZVqoVjFrdWBAnBMnm9cE0ytjn5XiERq68fJe+qRc2zV6XdmGotmM8i+6Xx
R7odujXki6WMGS+p1bX8Xcu3wGKuKl50NnJZtkaZZvgCVrzEDmYMiUZT1yy/jGxfLS03UPkourFD
kmqRnfOab9iuBpWg1rgkdMdMY5vjpJLiseAk1yNWLKeiYeeLEZPki/UnziG1Jo2ymZ8rkcqHgAMZ
CcnCYiCr138abP4WM2GuW1YUaXV7q8y2IPYkblW7HNFD2/euSotxr6JJmGPCCSYW3srxYk9df1y/
Se3BzSc2dXRDhNhMzFDQKjFTVKu2I0/lOUMzPT6cY88p/6phPP+qJrl/lZdipIejMFD9TCh1EXtL
qUENMVPFuTM3/EpVzFagZIblLGJGazhfWTAMJKwJLprwrv8QpPk4zrhQj2X5S1Ams6Tx2KkPH86C
c9JwLkmeqrDtWrA+VosRO1Y8BvpsCTmfylI9JYwwlwKmWghxoRAtw4yfGkp0F3ilNLdF76aomGpW
llWzyEeFWtZOjBWfN8ZOWjeqwQmmLrtkLrOS1hi8OY1x1ZUTscWVEitqXOmuwo5JFRkT0QxHjLbG
x0+YLVLrPy0oQlNOqha8ovlZU05TM3+o6lYS87eZXZizPOYtX80yzlso6diLMQXWb4EcORMuCr7m
vBsu7Fbt8VplZ/0WtJ/kyHfmQhCoksGMXHVzQhEhFrTM91ZJVd75UlReswQ2qpWZmsuygZom5MEJ
S1atpGLJWq6a5CNPjbzixTbDZZ1CeePKxNXKUc6pTM1MK57oci09+pFCpqTkmHFaSwvbiHSjKr96
gkVUQ8wdzS1fatdLdSE3rpNRVKiRleiy0k7pEeSLxY1miRC/+IX45BqVq1qjtJnKVv1d8CI9jTA9
MBnVprZvMkPwpqyVqTm6UU69yE40wVa++sS+zsqmnokcN4lq7kfKirdh3Qjz3GD1qpDDcUbs5mui
mJlq8sWEaxwDAjr+Kha2oNneVymr/FsfOh5Xj9TA9lxVcCxO9RvpNnWZa8YOiwnM6L+kMIvVxlF0
DvqTXjSuotqBP3OkphiLFRO0GuPMizl/4klZNg4rbxymYbsOLKMwNbVRFAvzLGRdLYt1MqvcjL2P
LfHZD+oF7ixZfnRn2GWqClm7+ihYWppCVAOjYjQ4C8QJ1NVcl9wiHUtlaakV7z/ZrOKOI7tsJlVT
ka8p1iS5YH6IvN+oijd6zdAmbFJ48ThJHFE1GrFWGwPaXyW+kQL/2kr2RIgXq1lemFMzqtQsKMjY
aaBkKFUj6n5j62GYTc0ixaQj5lUVzQ0n8VXPFAPVZvy/qpT7V12X5Eth+ZYWsWpeyZEqsp55VVd/
xUJoXbFCMldqu4RMS0NVkKQ7NuWCOV/WeLyKsZRDYcFnjqVKkuOqaH3gjbl70c+dB9f2U5XlvGiS
+9Kck2t4RgQm0yvRUUVBVqPKualE31ENKA6TkSBEap2Zz2wcpyqYwNPSILbVTHbmWFUnAV+wWhiI
3MSr+LHVSPbUtoJvRTia2LaDJc+x9EBKiJpIgjf2LcYb86PiLznP+IliMV9LQWkwRx9KIfJnfCh/
c2s/hxHD3waWwqnpjcgWucZzrqNLVVje5GI8DvJiLEU1URlOziakUb55cnkzUvBNi6fc/OKK9pUl
ZqEGSSeoiZWwKldbz9hsQvOilJk18Oepth3eZxxxtdBVapUvcXlVOfxYsNO/JPxfOlGm1YkuRFYF
FpWexcaIxlHjXGeCB5U0jaxxNHI0ruSaWcgWX2rTcsZSHahOwgpqJShvqZlAEPKlo/Gh5E7FwmCm
I6YSx2E5qwzxrnBCBbM4L1XP52Vt5BpqJsX2NMqrVM0VVzOIMPXq0IJ9ItVjyzTuzTJUndJUS794
DH3hbTSKphHBD2dSecJ5jm4q4YtZBd9NK8fXLuVci5uRouYARmUl63soVYwqFfk3dA/2vpNMXBZx
oZcwlycyyf+VKAQ2lCQ4WhY4k9oUpDFRPKuO/DkJoWgrfuUvoliEzVS35lpROc6Ex7IBE0uIDGOy
vmD/tr5o/2ewpgxb1XJ9kDr9m8d8O7lRRpFd1ZaWoUOIarZWDdeuuKQyYljL7d/rN/v90/rPknN3
p0XojBM4xG8SI0gWbgNlb/0pE5lobjKmmrjizciHzbA+vH7z26v2l+6PrT+JYgrt7aen98M4obC9
Wf3oFng2+4GYkWDOa4tR14f2Fx7cYD9O4RqtusiLLqzj9x8QQnOeGl42b5xC0ZsofnHaNc5u1fgc
7tGxm/CM6q2t7fXB9dv+mv2xsG6t+/3f1DVSYdhqMMq+eaITHlxGjeeuDQaK1mq/0v5YkEdOo22u
/PCb5Qpna64cVNuL1qSezGQTt3S+RHzCNXpYSvdENstJQKBoFyncH/s3sdW61n/GdR2rpZE1Y3ut
axVR60bZn9/8/fE5/n2U9fVuYvlaVoWwZfmxAZ0c305kVLtgQqKtTWEvcNzybv2x4SUYFVU80qo0
g27YGOFi/Wn/Zpvs4TEmLsYehOlsf8X6UzAyXU1Mq1JzuwRr+o+OYcbYnroffn8Nkve+RFHYTJgR
RxaWX+AtCVYj0a/1PBrJ0/8R5+SN/ZpgYf+R0c7xQ9/4P//vedAJ/Ho/96Br4Y8fq7rj+VwHf1qq
nSdTuBAYSYDrHNuawSPJIt66c58L2DULFYToiNRmy+DcYRiH53hkwMsMGiWiJg3+z50nE/nzCN1z
cHmz+Ac1ML/kyWzd450wjgCvuchhYzaUIWODrtbPeeDHdESLdxuzca9ad+xdTEjA3Fup2ARaKnIN
9E62CDS8wUwOCiN8cSwr8OaxGJnOSOWUIP0S4WrYOF5lBRqx7VwVDZlTVNPiAvneqULTsTUrEcYF
mxb8+H+EO//P8R1Y5e/47tLzVsER262J9mzHoHE5eEhEaG4TmtmzHdojo7E5Anjo5IgsrkO2g0bW
Fs6JbeIPz4Ijd2yH1o6wXdGkDZua82gR8ytcxx4FbUQkFSm8BBc+kk5ZAdGhQ65LlNiCT4C1riqB
a0LdFSwsFlldROO8hF9McxjJWtQmn6oIc7LJrVQW9QOBxvRWFbkrvZRWOBpBG2ZiqGUcWzjeLcdb
T0IDY1/K+dCD5epWJfwkhX0XpVE2+w/ftZJLVIDEz+XdZfC2SrDzyAesB7oD1gPTYSNH9OBGcFoG
fx2wXrudJwpDUPnBkBb3feAaUUSEGVkOGUioG0Hy0Y711hKvbdktIOQiIu/sV3iPtLxFSTywP8ew
AiECti1EkOiQ9yorx1aGRIYFMpJiKF1Eqvz7prbiXBulgaFuotOS0NiGJpZSzf3FGKRQTDUviWho
2VoiZq1wlEycUVNLiIOHYsORUVzZ1X+E3DZHAovNz5ntZrV8Wx1xGgzLd07DKBdMm6KITFPIEalt
KLjltPYUpJuIzGhWkBC0hjzdcRrqGLA9ltK2DEVzfwTx9pyGDDi84CaUUMOC/XfkX+K0o7UVQUgG
BROoQ0VLHrQm73LaSM7rmAtq/somJVPqXCpNaosVzEhzAmbSOJkRTzMZ4Zp/CY0itVZQw/NzIU8M
LKdM2ui27wpE9wpSS6Bx85xM4UFxKl1RDGHaJGFkQ0qWDXx0jiHy3/8j5DbqGWTLz/luDE+vt8+N
2ifntGmwBzIOqTRtMQU0MbAQhMiBjEM2BPZQ5LCBl4ir9pyHfH1RQXMB5M4geQvn9pzXNkXEQihz
IrgFLfbEX+G89frZlXHtyipigYXOKWKZ7XJe6BCEI3MvuJJY3/GngsOzzSwZcXkxjUeWHWo88QXh
KSlrXxeK7DvHWbxeetZVI5kvqelKE8FI38qgaLQ0y3xEGQksx3Y9HnHmUjTcQB9ZDa8RhHcQObHI
WDLqauk5xcpPclO1ScarRIbPdGSPeEcLiiKbl37UerEyvlGbBnGlkHGJVrrNX2aFeKUnLRpTMTTe
S9/gT+SuU+jUepFxiFYVfjm2i5wJVaSUBLe5lCYzNq/ZsU/gCleqSNSMIoXpm7DNI677nrJN/MJX
PHdF0lJRbhWuSp1ZEpnwwf5nkqwnSZs88fNJ8r5n47GAbgn300RBP1doi9DSUDDYntpNE/ECWij2
BIYBdCic0etZYpHX2CZ9yNAy35UAtO6A3YOJgROcLP6aEnCsgKK1C9RjRUKCLI/P+GKHSoAU5UoO
N6d7lQdJOTbkrBk9sQiJLnLkCaUEa/+NFzV59i3NfHvKmqKTxFrjCcEXW3DYWkf+Cxt+qdIqLXXZ
Zp2ndNTI4QNTwqP03FjJSI0Uvw7/5SEnUoy1/2bvzJYaSZcg/UTZlvtyOUqJTUDtVVA3aXQVnfu+
59PP96cQSAgw05y7Md20nT5UClXLFYuHhwfDJnl1At4MPNF0vA+8M87uvNVyi6eeUCdyP5FXtlh2
myH0XBMonF3TLPYXqQcc7ANeIjNuiNSsFrdh5ptsrxsfk8J0W7QeFZkPgQd2qVfotlnHo/0ip+wC
j3JUDYKxstdjl8kJ8oZ+WA611xrXVZaqN7JpweYPtldeSopaZSLJa/KfIFCr/JeU9ZHtOvEYTs6C
3O+npRultp/8tqbMS+EI/arVry0pM5eMsaToLNEyy/pJsd0W8eKEv00L9GF18H+aPwFa5rdaoJ3y
QP+HvofgQgvE9p3I5s9xDz6IQEjTa5miLxfd0bYwdUTJyu6tTef+1DhtWyAuRoJlFU8M8rlyZGGq
8zv2WyAV4RodGB44vBSzp30Q5qYXFFMv5WtDmRL5rFGG0VVHY1oF7eQxNa2CZW/W/eepDIrz1Oic
i8EM8lXrFflXtXYapoud+dPzxvanF1fplaaEaI+0+lPTeeaV0Rr9Ms7ih6HRugtJtSRXS63SdWyp
YEbdlwuvVhg1DUC9bM1wVaTKyFSv+K9zjGhZp9Ka4fZFPfbXVZDkzJqsgNp49JZ96t+acmK48SRX
/ufe66x6ZMiUe/1iUKv299hVvzK+H9aNVtmxf8VQslO/yTkl1+8T/Ofwq38I/6f7codZXzy2zfpC
MUwhS6sOQz4LfJ/Rj2IYrbBtQ4gK6O1Snhhdslquw4Qi7YTxpGbdoh8jRUvmlWAVVAOa4LgQLHL7
XnGsK9wbgGlgs03mO/VKuW5Uw1AX9aRAANRptrITCznLWGfxbTMh4HF9Kl55JekM1755nWpd6H5j
Dp+GKg/MArFK3TOch0GgmSst2x0U9U6OZae6sJNxWNt+1IdrOUG31Jud+nc0kqb7WUb1ZCxPENxU
AHwiH1QAmL8c4k/lmS3+nH+4jS0SvQwM+Xxfqs5NaYB7LjpgWnxBYz5HX+Furcvs1BxuTsAYEKp5
CoME+ioY02PEwwe0gE5/SDVsQVlAC4h3vlsCeH2m9IWXqevCsEL9ZtQaWb4dmNl2D0XBGkSZC/xV
Q1Vb9FthisDE7Yu2+j6oiNpXlhgJ5oqf39o+zOePYWw6V4mloFzzz/pSanE+W7WTn+TVouJVq5sT
7mbcyR8OexZ5W/37RuKHmHyBHtt1gIi1h6cVG4LYtuEx4KrE3h00pkPvsb+0A1pZn2BPAr5gv+nB
QBaGAacc/uEcp1o/YD55byyFUctqOrazOm9uF3iJXUt6YpXeVVZ78nQZdLoffveqwLyu9RYJkGWV
9qgvZGP0p091ONX/9nJUfPdTW65u/dCsFlqGam5UdD9aN1msLqakkJRPEZ25op3qS6IPm2GiGns/
uomzoofRTTyzjW4CYkz+WOBlz8tgu2YPYq+HPtvaUuwDwjvR+9iQTIxwdrMrgiiLe21Ev03ZeUx0
A6372RXoM000NYgxiFSxIb4LsqyJ2iZuUn+da3Z66yRqrn1GPhE4l1LQNaZrOgQ0fZHp0tTdmDPL
ns/7YH4D+e5no2kuxrqwrC+q3qHkRINTfQ+DPmm7E8I2CBNN5/sIY+0rrA8hJh7aQgyeEqoFkDxt
Ee5EMXIrCKJu2jbXW4CxcMzkBl6GafYTF/9SvjFXorNhI4FFMvLuMenzjQ7a0iyTl2EtjTGS8ap5
KYdYcvrettaxBMt4XtXOOF5IQavLV2Gvom600BAOTR2dl2ZS2yvJUhBRN2pTn7dxmOt38PD9J1+T
k+Ki6wu/Oi/sLHUK1zPq0juTGz8sL/ogaMxvmtWWzZljFlPgnnLoJofCw7yPvUXbILc9BN9s4Pi8
92qoxDdYww1lyAtuUyjeY4Q9dl5php/2u7bwY0YoFBYOfOJ23r2F3zzv0Vj/4hw7QfPIvVe+Fvvx
TWftTJjLcgWHFvp176w3QWMURVusHV9JkmXcepNhLdoiiO6HuPOyT2kTl/Z12duy812yQqv/2kv2
cFVkjtWfKYaVq59Sn3WTwvURp/tXddFO4yrsZelbEJe59MUL2Jj9MQlhlBWVZnmV62N9Cn6bxev5
8sUHAHyo/n0DgJt7GU8AFJdTYKBFvbXhprfwIywK4hD+hfC42cjewk9gjIE2/auO5T9dxEt6FZuH
ot2g8pqlGEdNrwUR+Rp+QrADtYQVG5WmqPF29DqTXARalxXNuour5owWqGjuJ8OcJlfztaa9bAe1
QVmnyOUn2RvD1aD6XbxsLa1wyK7BZBt/41ztG/ieZlhnvoOKxyqz4TKaZHlym0Q1o/siSHz1d+50
t40eG33hxrG/0LN6KJanMLgJg1Rl76PQhfb/+0YU5KFtCmbFH6ty5tTYpAr9104KplHV2LhncAFZ
zcbzTg8rGESqOBuTPjKkyLTPHAoGcJxmNWSGi8RPB2AdU+UdMIhEPsoDTjIq0IhwifswtKW69OkW
prUXWD/FRBHhTh0gkXbs8CbRs8m/64eOBQCrRTnGeJyg6eZB4ad3jWQEw6prg4vQKCb1CyupzY3C
LNx0mZjL52Fl5dO3tquiMTtl3bniI+99BLfFQ4VpzwHe5qe2eJvvHdAfPqsldoIedR2DOpgKYt6+
Woy6DqKLkGdgtI1a4hltYp7CWJw2V8zqBMt9DNoOegrG5cCMeToRmdj8Ouj1YTwYdsqO/zRaF55t
sCoW6zAmS9ZXcu9unNgRXrZia1/SzULSF7GpRV3E8q5jX0+q0sbVokW+mKxMiS1kF5WOU7EPrLWK
MSxOMW2OaaLUeT+mcWwmOIAYMeglpImuQhUpywQWu4M5jr0bwAt6ZMbKbkDjlDg6HToO0rEYFkPl
bcs6kaa5vyILFZd4SesoiB0ENNQXGv4AzG0hn7GT2A9oQ1rLSmgW2rphy4xVyagJjHZBS21f14Ev
Oeedn1bReURzMeqD4Tpj7hfhgmVddmzCsY9uSi4nOS5i/tBOF51hZflKmvQCaY6cdeGi6GPDuFBD
p/YvToCbASc8Zd4HnFs99MII/BB080mWp2JOsCX0i3y4G0HXCxfsbAg53DOF6+1Gp/hSzpmwswzc
IEyYFezKr8WJEAwfYPFkKDQxRD4msok8uTeLwOocfx+iJEadvMtXka0foixCIWNfyRUmD23sSaFr
1N6Q3zfSUJxLo1TYi3jDrzmJpbVfkozp8AJTCa3zF7mVFEtFSj3UNDQ+5u04+Yo3nSLahiiRQcP7
AFtUeX+YNfFUewlpBmAgxWFUMmNB6LC2edPgRAHqK6yyN1IvCvkndG1sSiDu6G/nITA/2ga1eQQM
Gjei/yNl1odSVyZs3AOELNQ1zlCJBL3bLPjS5DWKlddrLe5H6bMRmHK29KbCklkwNKb/Jm1wlqPl
FO2ZoQ8/YU8m67MBVWJ/lnUvMlhESjRtaTZjkbET12fSTVWZ6Zla0CBdnqLYHMWEA9/7IFtjmMVV
kMMgJh7bFmfWPzbCD0XUWttFkS3MqNtMmDrGmWIdVpgpbWGmCcU+1RcZkuwq6vQXmBHEyKp0AaRN
2Dxwe0wQO8idoFXIHVlXoaaEuNmHWV614kA7Lje90zmFttC86DtGDTbLx4E9FcqD4RXShSkN0hfJ
0PoFDLVuL2UpCsuWVUCvZsBlxVb3SYpZwb7ImlHuvnXsqEnkYf0KBWK3jlOf+cMJcjPkxEj7fci5
wUP9eAg48dAWcCbndchyjDohzYR++iWuYUuHdN8U/v6QIS9os9Hz0ZFaaFcBw17KFNycQQWnMdva
9AlHoE0YSe2nTPZWyMpoCGhWkAS8aj2roS0wkYuqNb/QN2+nGGcRHXF+Yy7LKFPGYKGU7GcvtT7K
4ivHU5TpMnfChTaka4kFp/G+8knJ1yX+Lh372F7CwEEY1SXCsq6b3eu6VrstTDtP2Ef2dOliGKXT
fGtDwKH6+Ah8t495HeSH6BNPbdEnCjOL3TZ41lklTSTchjvUUzBw6PeJd0+665eaDb4Dxd+z9+Gr
cMfrsUCCHx3IPSrciZrsVc1GxmeITwmIO5n9qmbTLU3SJSuVrvI2llb6ZOnSL1/BzMnItdi7SOY9
plhzAjfRvbY9j52uoEBLAkP3Lzs5aVdNZqrNZznrO2nRa7XireLcT7rPZm5Y5Y9TkNsEOYLPR0Hu
EZuYx7fiHM9tkTZ3B9bGEW6f6wWDkG9oNTc7crs9qegAxIacKUwHNzLSbfk2c70so2yy9FE7crOB
5j7MADMxFpEUf19NewWz2KzVsipi60ofu//UxKyK+873cqyAtDpOl52UliqOHVad+p+IyVqBfY/T
XSOOT4pokYQYKd16enzhqyPtzCl1PrUEpJOPUPXQNg9t2T4cRjBhEbjFFZu9WAyiZcPBEITs9gWz
7v3t7UuAJWRJshAvzfqklwg2A4sukfnX/8MKnEiRe9CiZmQ7hakEBZs9K052+wKnxHTB05J4beDp
ZnwdE9/yfTfLvfralABS2XWZeVemY81EwEunn6iPHLcbxnYo3Q5lUnVHSao9pBSgAz4qg5ScNEYb
fImv8fv4usj/+o9vtgPiuS26oMvY9UUqLhQdyI340VN+5HcgfbeYIhrU9uRDPvltfhSUrKjQHLTF
nF7bl7ijiCdqqWzTHb3cK7w599EloiPR1Gb9WGan6VU7oEwYDaqap7Fb0Shf4P06azGZjfotYxcu
vsNHlUFT6g3qVC+sNKvZbUNeXH1vrH4I8DfKfG1h42QYfiJym9+qQW+FDaPsfam7wfWwam3/hAqN
6VrN8cSKTqFtAz0htn0fem7eJ28tVointsCbYxesBfsLr6wMPpjMi9GoKcbu7FbMzcSrqMbcFCkw
zLBweT2iMRDrePu4I6opdMnsgEF1cKCEn++MRpXB8nXPKOK1h91X5ltEptRGKL7GFyfXl4422tmn
KW59tXDlLhicS40hl7J0xiyR1rJker1bmEEg34eAMF3Sg2CqFmd2mwULtRZ9QC43UsiJH/4zP9mW
f97E3Vd206/+9f9P92lxP+IDvCUPVfxGFuWhLdyIc1xPF5pFxt1iUWwvzgnttpisvxqBCrixEUzm
gZFgDYiHdqszgIsICZDMLer/BjchHjeFplIRq+siDO7AzbZ9CXubdFo7htSe6XqWT/dh49WyG/bt
mFzqduYvC7lPz7IW2GAPWNj9nwGyV3IdVcqTCoH4UE0rXSz89kqk6ZdDUKoeC0CSrubxQg2iHney
E9zmfkDs8H0AN86YZX+CN/oB8dwL4lj/Zi+BiEQBx9DxGXFiRqUz8BaKszlJQoJtM6tg02BKsC54
ntXvQU5F7gtBx/4CupBjIEen8irC4dRIEFVl4Q4Dc7cPuaJm8qSU4bD20X87SIoCJ7kP7c6YXGsy
8uGyGjtZuW5YodRL1y4qfViUuj9g2OKzpOiOLPSUD3WeOs2i1qogXmOE6NR/Y32wTqP2pywKJt6H
2fKR2x1tdRjXBE31hDJRpKEbE8NGZpsbLe5O/QazwH44ZuVPnO3u1ADND9za1jb/ObCJgpCdGaTi
iNKQIR1H5x7UbyCV9R1CL2SuEKTvo6yq9UTzhiy6DrQ++dlhqD9d9ZNRRsvcS6LiPku689GM7bMp
0Bod6tbMK/9XhQ2tosR9+Wvk3yVs+jB2v0iyFPVlq+A9+L2G0cMNMZZ0PP3KKFp6GAivTtFtjm7W
h5Tu18ei/TcJ/xziTjy3jW7EKXZP0WUIjGwWDba8mtAUUe3oaHi3fgZ7uGPGjo3FzIUA5G10E9Mq
anxk42K6BE98VHTjhfajm0LNBq9CcBIHVORX0c1Oq1JSakVdZwzVkj+aWGMtCcrx0szTqWmYGyTD
Mt5oJ6WI/4GWCIkvJvWZUS+lwE6zpR/ldrVkLSH0LpOWBcH1CWAzwMQFg/fj2i1dafAG6SGe2sJr
nnjyGeqGMFWZhwNbeHEQkIRq85lCz+5uXW1moQg/cJvSRctIMn5Bl4GdKbN7U5715scp1g7RBZeG
aBxSD40HNdt+VGt8TfNqQ2nWAaxIs1Jjdk5baYwd3PVb9GyCiI3Tn0aFv2mxkNo00u9kubSq5eRl
CREwcLJf/WCMzhdfc+rirIgRfJyf0DWjS+ybvI+ub8FjFf59awoqnttNm8glyHTM4Gn0yFu7aVOF
G9vqdvlwt8WZyI00ntBceJrtO+mJlQXEi/yIfEeDetRewuGwncVsiA/IWnZUGaq+SptyqQ0NRL9/
rSW9YeDEKpzKJfaQq68d3no/47Go/NLFGiX2vsqh1KSfDXvwfspjF2ZfQ0tGTT5Nal3eBjKW3CPf
JTN1MzPFD9qz+28npM1IEzX7+0i7fvj3keN2h3lSPPYSyPB/grjdton8aBvIxPyJBVEMpxSxhb+7
vzx3AUQqTfC+G1ZuG8kEeytwxmyc/a9jeQ4y+H6eFBZB6AF4h9wHYxq7H8lq4BKVSSJdJUrt1z9V
ecI2tjKGEYcbLYjD7+zDR9oqrQyrumyT3O7viizqRpxhHY5nMQyVPN3NvMRu7oOqM2L3BK0ZWgoV
yfvQWoZ/4jB7yxoCPvYFXMzP0TI61Ph8dhsEbcElEEQh9cTPvrKGEHATjC5aSA34vaRJJJLQtvNt
75m+PSqKCdjvg4vOkuk3ZRVxjMnFK3ApUWE2ViO3a09ShuFMssYJF0Un+5HQeF4UrWdeq814Zkha
HF62ulY/GF07+G7NZOp3axlpcC7byaeks5adad/kQzwsWjlYjQnGzbJ27SfyulGw9x4Vi/MeYb6O
o+hb0IZ3SRD/4FCKyZmuILrTM2wgiqJI+KXlqBiuXHpJlrjsRNr+RTyVxlXCFZ14WaWGsjDLxFuW
Fp58I37M5kWdDp5x1USKVLqaEVR+4FoRrUrmWV9OYJ/BLsRi74P9vHrImsMoKh56TtcKY3xYFJEM
N0FvG0XpPgijIJZvgdiE3vVAEaIlmJct47e/DK3xDaBrxglyYxBxDJdyAHRejPNi1ILs+VAhvErX
PaooI+4KZx2obBqcBakZmr9zBSPqTBnM8TKNI6X63EpObDTwyK00XHZ93a3ahsOHd70q+Suz9qLx
kxmb3XRZm3HangLpE4dC+HofW8s8C4vgrWpQhL1tktb/QSaGAuN5HLGbpAWrgv0OMzLUv6JQfG5m
X+ImzasiGhLYvI1H5FHN6+FBOPoKk/UI/oaswyBR2s/KXTh0uiQ5xVqxMU/OJ690vXCoLyIaEm3h
lU3i6iMXceTen771eaGfq7ker7s+z69So/+t9KoOLdJb55xscRbFVFa/a53bL7lcGCvNU6szz7GC
dV7IuDsUmrTk7uYdXvL55ago97pf9a6tBuO6l9iFSBXOCUx+y10yLcgvA20oFjae4i67E/lC95yH
wv6PRcX4a+BhiV5KxmPoBfUytHXuyNi67/q6NC4GS+2XjppjsM9K2FkNe33reeaE3Z6hL1JpTDgP
ViF0mUJlGShZg7WP413FgWZ9n8pxuqqrwmTNIopdaehkt6jMYtnrMdx2gXxZNqNhCbMkZYtWLZPP
U5ckn4qG8yWDZXETK7csdwicn8aQjouiJdB73L65HeKQgz9a+NNu/WAlNbm50B1OokSh9RCl1MtK
N/ZnalPa/NevyvNEajpOfJWl8VgVRbjEOD10IVOD73pYjN0vyuuWw0i5M2XLoEokLtnN/kKm4xtu
7oe3UoD5UAgtJkzzh0Vst9d6UF9UpKhWWBYFeBcpaTFdnnLLppD6MLes/vYP1d/6MLsoL9kFOp49
X2FejYcP9dCuwoKOj9zCWBG1hDA0ePn6czV53iJhKA3DSmaiutnW6LO/NVtzYrd8rqOOCQezh8u+
wgLFjXBaEKJHsa23Hw3SqDOqeorltaenZuwOlU4F1YoDQZoklTdVZibf03j0zUXZFH7rZmPkSGdl
HHDlq1TkpF8lqp4EN33TDtOyN2S9XWnjFPyoOQRW3eTCJybr0voybTJOT/ElHDRXKNXVnHtMmSSt
uF6QqSezy01CEpLl9xPS1cOf+M26Xjy2zUd0hoIyx1UdBmxfS2ay+ATthZO/8FR/Vdd/YPlG/8kL
gqJ5L+qo4fghIHGc4w2wr0LBBR5553vTSs0oYy4Jlusm9IzLqYuc8HMgbq04jddfWXllnVddFVs3
pdX8ait/+gmiVJWLWhqLKaHRZ8GXLMBbbTEFjX1fdWyh/FCioeIQTYXW8ZfhT0P8ORpD+SJTuvJv
B9emIPBIulheclEzWJ2C4yY4Eq/ex+IqeWNoLiqcFxzy+dJfzoHuNQ4RzzIzZ269NRrasmTCXRVW
DWXHJvhRLb8ERh5hhCl4D7EBelR/eahqhOVleZ7r5fQGojPYxyG3sCAf0iBal30vjytf1s5L3ekp
CpyBM1HCJzXdeKaWs4FqYChV+FsaudJ51s7Ks3YjQ8OtyTnV25vwhuD5A0jd/PkM//pmgBMPboEF
O4H7GS6om40R0Zm9EBfC7B9tPzA5UJ2xlEItjmkCf0I4WD0DS1j9QsjCilkcloDeOCbjilrgFXGh
Us9D7+NlpCI+FD/fkWPkHru83lC0a7/iZl86ZJVrap1s3bSOF4TLtuj7nDDv5a4X+abCNrpf1vrP
DPv+Rd6Yk3RXarHNUdNOXCCVCv/cxjWhW7GybptIipxGXdhVM3KN7RTINgwCQeT9QHYGgxAn4Rub
T8Iyags6ZNgirTIzUuc9TH60BR0JV2h4cPibl+h2ujzKPMzUQaKCDHFeVNkFHT5YaCdIgfMw6rho
dgA6tlooQHVZYA8/31eg6+TU7JzOStZGKkv6d2HFV//EzUo7TybN9n77o9MXnKEvyjXNBbdSS3Ey
W1KbIfwjKXFjPbZhwam2IC7+RHivruWak8hu4PS19wskpuep1yb64oS4GXEaJM77iLt44IjiW0YI
HLZ5RtyGm0IVDce69bF6Qtx8eR44vWTJZ14BxKlEMP4Eq+gbadlzmJsZLXGUntB5tL3agf8LS8Ji
Jxk1Jeq3w8ZCjmI7CmTbv84CPIg8xeb65ZBl0WeJC6UrGIcgvJHVomTyRGN/L0mVHC61xhDqn9IL
sLmiLOOIb+fVU+pi2aHm9zEXUb7pfj4NX7zQaEe3iRIDv954HG4nu8uSv76fju1atfr8tEjwtAYl
9IDvYxH+dARz3LFsxpcLE+KZp8hH4sYPl4zKx/1Udm0jn/iRCfNloQNjw2CWOG7rOBpcYhGyRAYC
4vG9Ok648QpiTCg1xHj+CPr0cAsPhRKr8UIxDgxnn4fddNvLVt4blWes+zaP6z+d4ScZPtDyeN5V
qpV/N5yi+WrPVqVhXuGOwJv+xnWJRWd3XeXg0CY8zv2mWKl+Zn1L0Iob11aLG3rux+mFX0VT+kst
HDO6CeOWwyeVX4/yxSkQbgLhh6n34qHq3pJ6C7ugbeIVgm7cDxBTP59o2CZeAhrYgrgXWwQbh/0X
+NEA02JS1YmBuijCXtoIFEQQ7bAhqhjfH6fmoA59Ve3phhipkvwpOvlN+9WekvpSzAWTem0rlanf
8S4TezFIk/R51JtB/9Zpeqn9V1i1p9kLx8j86asPlfQzHaaJP2iVU5HBCA6EOVOT/O8nXG1KOor+
D4La40P1VlTjoS2s2CBg+MmqCWoz5LC75qUMyTFRECEFtYZYL3jJrliD8/9S7oEb5t67F5uwBhfm
ks/T1KOims47ewUrCDsYQMKajXhciOd2o5piqlJoTnWzTlVfcVUn8EZXt3JfWSlm1LeQzlLEAWoj
Lm77yuvP9Wp4zKLKW5qtll6ZpX5X6tJZWpS/WlmO/ItRC+vl1LfRjVQ7vVuNUbWKG/+n5TXaOUsJ
mrH0G2cYLhyji7u7SZbatdwk5l06juZ5ykTUZzIaS/43i0mpGcIU1mJ4mhvKOquM64mpqiqHK+7h
DYsosG6MzlxOzF9pkhMmsbnf5td1Y2sFU1QlkE/Dz03DLHxYPsB53j2+kbxfhlMiQ2MXDsi5dffk
yvBcRMr/oPxlf2szxNz105otVBGe0OwgIoGefomewgdJrDtwr0615jb6iOT9llRJkNOM+JnwM+rn
ne/CnJ4iDu1M9dZ4hDfZWTfVuXany2n1L1cV0/SiUlqrXJTBkIWl2w5dw3Fz2yy69kKuimld1V5q
39mTZA3nXmUFiw7lHGsLDVeY5dIt4qoOTi3LBmnGhxH1JqRnOYSaeGgbUVlhhu2jm306REbY3CZq
mmcRGfkhg8mNh+BLoqZDZlMeIL72qxRO0bZFoN0cDv1frdsE8S1ULTqXoAQNtA81yYu5myzrwbpP
paH8PU62pC91RRo1t7GVpDEhX7TKXKtx78SLzErGRSXa5XBolcm18zFU7pGBtEsncLzyalD18sLY
WEifcvYmZ38426ARCR7SQ4ipO6MNJuUcyzBwlIT+w0iLMnEnmjHu4Cwsa1jC6W8vafOExiUvZnGz
0uklms3CS2Sc4lE2qFCwHRPN+PX7SZsRG6wkTI+oLedx/240o1FoKPQK/7pujdb/pSjqqqYbLgKO
zYi73lKvT943BxOj9WhUafI1LkIxHu+7RqlsfBmSUP2k6aNyH7VYIEWLWC48+zQ62wQw7UPduLgT
9+ZaqXjsudVFDiSGrtzr3Mgqd/Cl/sOtWHQaOGw9HYV5CWGYDQEiUuJrF6151ZmAhyBXCDGPa3UP
siWeNjQapEohYMdv/NXIIhuduq8HL7m2hsof3XRM4uRy0upG8rEQazg0GBaah6FWoSIxi6VW/5Sa
UnBXywNEjBtyYj48s/pyuJnQ8arVIk26yFtiVTP5bq5V02l3fgM1/UOoXeXB2+pL8dhuthR+H8J9
7Sko7WTL11TzFmqIDeB3iW/Iu+eDhS+hbKaaScBg9Ml3/IhQdth/MOsFsNSHxFRaHt75bigzkrLV
A0wB12kk65dhZ0vczvT1Qr4PeAvrRuuLy9yfeuV7LsXxjSSrUbFwei9cSX7rsXI62G4b6uq/alIi
XVF86TzPau3GVPrOHaXpsihTN07KcdnK5kVnVd3CUocvsh/+V5p6/ykqpr8OJjRuXlvoNrEYOG90
ozwvjTS50HLlUYpoNPQiexhSde11be0Wfvcoj2m3SAfNWuRlYl2OTe+M3/W64WaiXJYqGbtPvHUd
j6M6ngrDp7hK9f9+CwKFU7zhY8487QXrwjUOkw98op8Gvs9h1RHeqdi/6RuHhvlC0hbrQoQsWB/h
DoLceJfCETJ2C6kkGfvooCo66X2BDDpn4W8jG/wuhA77SA+tcNQweKvXUTzk47+2JalRv5CaSAvv
TUdstFZ483iXOGD0arcQahu5WAy2rzSXUaGbgzsqWZvd62m5DII4Lk+4emo44Jjfx9VN/qZVNHYi
z7iaJyTcTufSzNMk+BlXmwkJPoA6zOATUbOLKwi7bTG4K+wVuMKfkmZlWykeEUPfSNfoZeCQuLAJ
YUTc3kdWn8lRxIhEWkv2ZOurxLFH4tBQx78b3fL/i+LY9n/7iZPeJLWnEiSlzLXtAr98s6/Cq5Dd
CRSEbarZhTuF2qSs6JKN+MqQQ6+qTzB7gtmHDMpNyBnNxyQBVK9GIELIt03W8x1BhhY6Ew0Ik507
bgSwD+4IAiOhLiHu0azsBjBxYhDVN/wep39n+d8xQBN1334I4xCxRiUhszABifIKaHWtqqlvFeoa
x+jqRy01Suxqli9998soNdxOL8drqWIB7EtlFL35qZK7DBd8uJexW3RyU0tfdCeQbvKpittP+XxX
UCl7M8ncLPbuOS6opKcu5ClbMml4P6pdPf733zsKFwGPLd4MBCnMVtkxfFphfQ5seEULpQG3rGdF
6Wxevg1snGaFLuaGLvycyGlEyu3MQzie8wTu+HNzzI+OwNu8erOHN4YqMNDC6xWlAXO+/cCmTqpS
UM3l66myOG7U9BqrhvXfUVxNLybjSo9YYlWU34W4q07iTRa9uLVOs1stwiZV0ZGyr1OuBgyjF0OB
wNtVQ6ltvwWFOV2ha+yvIJi97Cydr6ZWfS1LaKrV4cxp5OxTbxRO+Y1FMi1Ysjv3jS1/r1wMNN1u
3DShO5T2AJutdW4t5z/0pmdvsa/8r53Htlmk+bar9tHg1k3dL1Kt/ZMmknUZpdrfxBqUFdSnf19n
U3cV852+aCxx4l0cew/mu++NOAHfecN0fmJ9NhPAD9P81WP/ZvTVXtK8szkzgo5Qp4jcV1jj9crt
ahOXJeGwMztEPH0b5n1uhII88FQn7n4bcKlg5Qerrs1pnWO+DYduTyxg0pBj3c6vQpPx6tsQBQ4G
JqxWrOWg0r8HjTfoV30kp+nS6BvZuU+VqUw/WYERcmnJ0dJBcVkAWE6WNUq/YlXxx6VRO136OZa1
rnYD276tJQnX4kWajvrPstby9OT0tIm+Yvz6fvRdh3n/cJjpxUPbyCvU/KgV2MSmYhPNxUvkRc2P
qs8ikIqScRt0haiGP/+WrHDeoqR1BhbY7iCgOApmIonvBV2KCOH7g88wAx18CPaDblohgOm5Lbdu
h1ZDPdM7URis9d73V4mllvLdNJbKlc9kM76EpERy7xdGFJeuMkvyBxwJusvE0af4X93X45up1LPG
1SPFPQWyOZAJjuR9bF0/ZI9vQItnnqAFQP/hA6RME6wK6tB98prdQ5CHs/qTNcAWX9A6AkIAaDbo
2S0iN+SimI9wRxjR9P9oJizMrBnRsB0u5IzmK3wVcdEozijZ6yzrf6mI9H2XVe7WWvpeMRo/crND
Ed3F9XhbBuxvqYuqrEP7uq+i9vOQs0xGCp44GLrKu2y0F3RlcXWGb3YdL+S4N7yTXutJr2UQc97H
2c0DM8uHNxsWntuGMWFzQlBCw/B6UOKw9i284jZOJnuimTllKrjYYXZCjNlzrBPmFUzwsMPfXEs/
St3wRsrE7x/h2KyXoCIVg5QdibQyRaNpNHqPY92UDl9bNcuG5eCZMIW1mfxyLKmeruwK634ORw/V
F2vMAm0V5e3I3fOmD/z+KrA6ubyfxr7Nluj8o+Jz1YaNq4y+71+Opax0309xbRPXPmyQrx8fuses
h40J3ghvOz2y/g/HR9jXpzfY3n94IbRFBkRzhWeKUGpR223DGz0L57RoZ570NLBv257F/oezlqQ6
pPzsitDWHJM+hbx/P31i+MPwBNMpQMfNQt7DLuQmpRn8qTXTdelgs68b3Ck0vfpv48fWmZZGv3I9
XEdOpq9sk4iVTE5312pSsLA4POgmjvWghuUvucW7QvVDxc0KO1pWtsSGv6ClG0FQYyA7LMwwlFaO
6UVfRrW+hX5uFpR4D0oo/RgtKVyGydfWS1wrNS84DVud4z/VLopeMdd+bVXKuZInfx3PKIPlFOg4
bmd8EyJfF3upzbAIo6Jfc9szXBVmn66nPr3Vi/FTUtvxqi4aa4H416bb6QPXZ//1VprCulqUSmm7
RV9WN0oil6vU95LH1rRCN2yq8TxOg/ocHz95GejZ57BrrPOyyoqF7IU/JLubvida02MiE5rUrars
ysP415AG9lgVtBmdVljXY8tf9MHogn5ljVH3xbQCNY0XysABqlYzQ+3c47ZQ5LLbLtMvDlxdrlof
9dvwaHrj8OB1AVu7djUsvGDSXcOLs5Wn+Q9VxeH5rLR+nb7Km6/yh73Wde6/tcuuv7RaokYRX0VO
tGw3YV4G7Mo/wodyeypo/0ssdmpg64Wud3OZ7+VLDODYq0HJgYXfsYaAogbZq4EZpSLpxLFB8GrI
mva/xP1YKf3QqixYI6eEOuixxVp2GTOiM2eqwuB3Rut/LfdK315MceJ0q6pw+ubbYGW2+S22vSr5
z9TqcLwYWvyROlXL1bsx4c+cZxBkUbDoxzhnD+eEtxlv4jjd+6XK9fjGrUesLl7KFNzpdcbp9CSM
TbC/IGhvc4Y4/CLODLFaLXRrou7d5gwx6QRSaMYOnNrEJheUjzh39eT8dgTPdbiq+n/ZO5PltrGt
S79LzZEBEH1F/BOQVO+0bDnttCcIXVtG3/d4+voOQEoi1VTp0gNWhBB5J5emRB3us9u114J7BpIP
UmLRxQfnu2tuCmN0yfWy9DLM5eCT3Pd+vJSDAH8d935KVOi6cOUZiST/kIFJxitMabjMyu4icSUv
dqpUMj8XTd2z5NXVuXyVWwJupOdqOi4XVZ3JP+wxEiZs+nV3Xnee9Ik2nnWteEbIqKCsk+D03RQn
UxSV+sum+PddVT1NX8R7thkzCS79JXa8FljVUyp7DRg5AG88o2Bne2SKuDc2D2Zw5cQn+OD5WMUS
+QubX4KG623QImFqu56PpS6BLgKXIggw9zwfIIIg7WLVvNTdUVU+WnWqxCvIIWzzn0JOa385pKUX
Nc4ox1KzCmq2FRKo7q3UGWwlS4qlqYmVmcLK87/HmOHlckwKLfg+WpG3WLsRGOGlloYaVKpZ+YV9
6dh4D7pzz0ns2r1secwxy+AZ2xPv2tqe8HWYHa1MhoQ7sDaqNQCThE72tQSq7XHUBXBOzU/3ndwY
9BGdhgfTA7uOMT84yLd4QXL6XdMTJKhM22m+gpGz9zG6vatoccyqzKXXIFRrR+p4XrP2Gq+sWPfH
VV0ao7ocVaO8NWJI65eLMZOu64gNuLNRj+sIlNGY+F90OF6aW23i6GrgjrhV+iIMzg2Drj5rRFd9
FAZnEJn/AwsS4AxvLAJ9VYB27wMnSU0T5hohmbVAPOvdJc7RmfTpNcNMay9L7p5blBDL8FvjZODE
MEpsl4px+kSRtY3Rk7gMbW/0zabojTvdxugJvIEvRYh+u+G/tU4xZGcgTj+UVG5ikHuDdT63xs8m
Bt0x7BNgnLIHVPKN3rMS2/cvgyL2zd8wsSHmYSdNpjm+HdTFdyMsEmMJqQmEg0oOifSpbNTlIl4u
FoWunYes3uTLxGta+7vlRsa7Ju6mTWUQgl62rr9fgG+Id20tCzQvi/gThfzcVr/P/kQdwthGhQb6
fgC6say5SQUAjt0tFFsmvp2tZYkmFbZAoQEbjwBpvqVj8AS+QeCmyy6TC+BKUZbfC7mKnsPj7Kv+
VaLH4U9Tq9MbBCbb7h9DzhfXOWVIctn6SZkUjlYryrL2x7z7GVSS2kHqBBWUJPu+/U8qea287oBs
jut6EOTlEf3RQHmvMebwapBuvWxnH6tb75m+u3jT1szEej7fI7ANOtw7mR3DdLZf2JdmZM5SF7uo
Dw5sWuei8hBbztPa6+PwKnr09y9QmrzBgS2Eg9rJ7CCAEmBjGqIMiYjlu0WGJAe5jjBRepkZfuL9
K0kSU2cpsU+GReevmzKp+7/loUjTFagAFmVY0B+CbtGhOy/76ZkcGUNyoQZBr9hOmlrquOxEZD3L
KUN6UY+w3eCPSzvpAvUzqLY6eI+fG8sjpXrN8v6Tlc/NfAT8Zmt7oIOIcvcIIJGkbYMnk0bUYdDw
wMttdhm2wVP4MQF63G69PmqKioWFBZBIoEMb7/cG25sQaDu2x4YhgCGQ62IjFiDdru31ZeV5Q9dp
l/UAnSCMgKbZ3ESlEl+1iieXn1MIJIqFI/lN7CYO+32j+amwuvDvOkBGCS0tyVybMTRfp2YnBTEM
gcBTUqctRrt7d3DbQPpq//1jXd8+N7QWckJbKyPZwneIMTSJ1W79MGEnxDcLRGEaaD94OBuRP5Yd
Hroljz0cg24abAwqGdS8sfX+dNoDCoMhOdN0trXBu+0FUrtwPWsY4/FS1rx4uMW6i+XYKip5fTB0
l43SB90Not6dfeoFQbbKdaljwO1VQaB8K8c2/xIGgZet5FhRpC9jKiG+1pbD2F11BSwYTpGbvnE1
3eV3LSwx133ZqV3fdulzUqXiXVtrYy4DAoKAxUoVY8Q9wkM05vFqdD4mbocHawPoTYSFkeRhEXWb
tmGj7M88InR6UzwV1rTr0yzazZPooJB+FBuKjwc9gLyTqkJk6DIPTflHjb6V+0Uu4RT7tx+LOlsG
cmsP53XfL4KlnCfBtRrYlXdWdJGuny3iRdQGTmo3Q3jSF2X5KZ+6K3oYDqvCTAd/qTa+l5x3RjWM
q2iiRswnmsTcHONvC4rl4aaN+/o9vdsE2Ve7JzD/CcX2Cuvbg+caj/onYitGFxibB9avhygrPBg7
n5Omx4TneVxILMjjoDbZ2vHWIkUApnSFumQD93lLkBVBdMcgoZCmj8x+AAg2VLv2EjzD8iorDmLv
aohKzV2VdTxmP7OQ9velbAeS4INV5Wtw6WV4XRQQj1QOjZgTdZG56UpnCohKYJwq3XCZF1Lcfy1i
KRjXedaH7XloGvKdNarJ+8hiE22Fdt/L/m/p3w136XNZnXjfxgOKvQOU5+EBQ7tW6AE+jC2mvQP6
JQwtFhP/5kNFMRWuLO+x8UUXTWxBP8TbKeGD5gnE2dt3t57EW9iiBLsnZY2QROIj7nrAUPchDLf1
6irVF9Jw0njxV7Tc7IyJhVrJ3unQF0O/XihdNFwPsetjZQ0/7V+l9z54bVMoX5EDjEFaWG0x6Cdh
lJXFV1+xfGUdtH6qnteLVChAcczv8VYQi7xsb9fZlN7VWRLcPePjeO826grqVqBjdNoAMezzlZAy
QX2EeLagt39MYj91RDBGmsQoWIrx632TmEqCzhytY5ul6Te34WwRVne8HOaOsyHToyst2ja7RlcP
ZtiVVVFd9qV82uvGiV4ONhiAZuJkrZDQslmotySrBBIglYtlqLSjYzTWeQkMI/Pq8q5bjKHTpcFJ
mfRn1dCsFl6RrHNpoV9bJRoPsbfAgvNvZhcnjq343iqmd7eW6xzIeQDFK2LSBfQQ7kUVjhdq6l6U
3VXRFh8oS6Qzu2tGpJXKdAVPj7Us+777zJr2RVfAGF5aTb4a2yhekgDUjmSMuZO76anHUHBpGCw/
jnLxpZe1u0WD9sPYe4XnqFLVOCyw/auN+YdKHwsnr/3I0ReBTlubvnYUgkvXsvG6LaJbgBKhw7mF
y6I1AEAw+4Q4Xa8cucxi6MS1daj5rVN4Rvs1GduPSgVu3Wurf/MRmWtnUKPsNGrkD3rs1WhWWF/N
kclNZlmXrFHGjqGlZ1YGzTrQln/SVj2Js+KsaKXfo+1rTlC6N0OuB04u52dxUf5jZUZ3FvVD9tGv
tPy01u2/Vb3KHL2wrWUE5O/U5XyiISXoGBrgEf+TajPSTGwvcayOYtEbw7NFCxNCLsdXg554TuUZ
+g9Lqq8Yfl7ZNk2HsA1CCOQzZV3pmeKkWv0jHBTPkYr8xsq0U0toj2pt0TiLFp5fdD7ONM5sKTWB
ufSKxZc88c+8uIrXi2SxOLe8oj0ZTIb7caCH38va+08DqGfdWrHvFFl0lVhWtjbL6usY5JajlQrb
Cd2gOGqSXntoCDpGVfFNdT+8LknPizwwLiKz/2r1pstRL5QlGCIZ1vlCOg0k87uJENyZa7rmOorL
cakX2Bif40MMP7GjVE0KFqiBD97MfgdjJy/HKlHWUmZ9diPGw2NoZvwD2VxGrRJ/isokWWdN6J5A
E39TGIw19KprVr3UXQaqfu3abnxC+8Zdeb7ifxrZFYMyvwxO9No+pW/9UQ0bdYlo8HBiDnHnqG38
Oxpodsu2G52FbWWeGp7UnZhed5WZib+MAGa+O+lpUmLSlHvFSZe3df3UO4s3bb0zfR5DeOeZ5FPg
wx8SUDrID5BKUS1t2zysxUJVC9iWGQnbAwDc7p2z0A4mFaCSmnWF39RifGZGQncT90wcgOmC1cZd
3yx3o1+NZjTAOpEgHGJ2eeZ9oGFju188wy31D20sp7g3W6o/onzQSq6DwIIp/SrdsYtvG1oEJ7j8
oMAZ+GP2XmrPpY35auf6c/DzmZAv3rM1KrF1uAB3goo9p7uziyD6ioJa0YB4k0xyFx2DMJjg5WQk
tpkYb8sa0DGUSUB4AV9jdcBu31DXPCEAhekM4CZkOoKjjBRC1D2PQLzBkChN1NFgrjKx+9x6urvq
rUa3nLHv1OZMc5VGdeyJu5hweer6QnqkDGW//74IY025rluS5XwZDjJhIpBjPzyv2Qtr1skQBNEy
KGB0ig3XhIm7g0NMqgAk9rLOplmaxOt33zb7NtL/l33b59sO6uNn6muTt93XO/JEY0z5OkGxHnWx
51KIFVZLZgqMJeBaduproFsQck8IBQr2rSFO9bVgEWM9Wyxwv4mC8ekEhfUIWPws1Fr5CE/0Dst+
0HLbk5MrS3OT7nTMm/4T5E5xcGlVthmvWKuKwm/M+FQ0XKIsuY5nIHkAJKu5jgt3rdtlL/2rR8ki
W5EZLJJzZF5Jqqoh1Ivzsm+azKFfWoPvVdQ+KZdx7Nfqe4tn4wfBBbxigXdp9kxw5T0PfpDu9iOm
FF7aRlf8oOCHoM93Tw66ja4TqTvdSPZZ5qWFB/ObFFbgLf6viMUEH9Ve5cN8GLZGSh90C5Dd2PWD
ntSrSjim/eVCCVnVWy5ahIOD0ijoNfpq/4NdUl2soobF34toWIWt7OYfSKHrm2pQ0/jGdaP8nyrW
SiNw5MlzDpMXbYRDlUPmK6tR+DtwGIvqF3Mc+1/o5RPzc67G1k0dFFL1waIF7jRBanonRmS2H9tE
7t/Nc2OeZGuvmGfwLGuU8IFb+wS+BdEDOuoizdsdv4B1QW8A3iYVpncxA7l3j+pUmgshFpa+xFYE
Vv3gHmU6S1AZAz0QC39vU1F/uq4N2zcpgQWtFUhWgvaugRpWVhiBjeCwmjSxU3Re1a2LtHeGSqIk
JScsTqyis53BKxPDacP4SxZ0H11D+x5EY730vWFcRoved1I5N9BX7P+ji5JNziLD8RneOOpi8Jwx
LX/IUaw4haj3ikT6OpatvbSl/DtcQh/rJETpQK6TK7nWQscw/EtVVI+aHZ2Zop50IXx0FqLGzCg2
G1mJ1n6Z/IxFLWqIqjSU88xpKFQDUbHGonaVu6E7QzzmH6WUyCMocqm0NKfMw3/aRrnK4g6/Pebu
sm7HtWoOKyX1M6e3slO3VX+EmtsvRyrpuA9rJ6a2HkWRXUz1tk/l7XdjAoqoPo8DJb2s+ChOVrFa
4S70NZxCsdMrHZJ8SgTyl3HpSq7NHAWkPl0NWf7JLKOUfQz6AIboCKiN0aySKr9yPS90NNE7kKc2
AqTCoyN3XeUM9BjYHImorV17WYj+A5+ekpOWhCpn8VL15HzVi4bFouguUphcP1OdW0uK+XTligZH
JkesP6XVh8zuTlK/Pbf6/sKkJdKJ3ohWazSXs0G/8GspX+tD4q0M0U3Rg+pbK/orlR6eq3WV/8x8
9vfT8KqlH9OKxow8WPrPQvV6R0rH0UnkbrHUva5UTyTfg5HTQWy4N6+jylt8jofWqj7CNEtBH0zk
sobgmTUlvTwP4dGBFCCCibu3y1U90dMyNf42SN6pDnHt4HvpRSK4bLNIvmsFu20Qtvnf6kR565px
8kkCI1icvieAcwL4asf7M9rgz6V/D+1uoXDG3qpYxoJ4cXZi2/grCBlpLArWEfY/EJHd9W+vgRgY
Wc/Jn2hYvqUOeQKggbaJzTLQO/haEGV7dYhsBd1o1bp1iUCmVH2XVEO6Qbp2kS3trMSkWzVN3NM2
SKy1X1Uq7kGNh4s8R/bnM01BpTtpArSJ0SOIYzU983w7jD+ZucculLQoxs+LVFaT1ehFIWTxbp7Z
jmnWXfP3u/nN5vfqgO9zU1XPEkAIau1tgBXVLix0JhrpYm4iqt0HAwSdx5dOeF2I3aOdAIsuH1n9
hjTiMc+TIDGmDSJWEjcW/QYDVPgduwmgCgMVjWC0YkFxkXHuxtfMHQcjGCv1Mo5pU/5HMmM7PY0C
lS07a5Dc8ixUC4jjnTiofSRWvJ5d6zOzSbRLPHHR/1sQMqTTUFJD77un567iDAtfGd4L3E3+9uqE
5eaW+vbumQLj0WwF/Ax9MSAIcx/uMRe86MFY9zut04LHQ4Eheh9QQoiacyaF2iZwkxI2ZYcOe/Hs
Md9gX08VLgRxHgNpMBcQPC0Es97jRgvNcDmlyO0vw0Vfs5JqARlcNpOkdO9rmXIxeJ3nnpVCdTou
1Iu07RgyCDXqKA2qT7jtYhmaXs4c2ZXisvtWGwsqFSdTlNNw0cUfujGnDdO2vdt/6cLAdpqmM5Sz
dwc3OTjr1ebxzU9GfE/NT7zpUXtFVLesVswoBfzHxr2J9goDZijpEHWaCG4e4utEDMHaiFgHMhbI
4T3UD4IYgg1OPB/bkm/WM3vq3ugWCoKJidkbZM+u+fVK4SemJ0TQJ2KHrErceqXo4eD9CMshT1dI
LzbXVtEn463ddqP5uw6ixXXQGC1EiZHiZtq6XASYVQJOw7qT5U5r//NuXLNxYQwvF6c3d7+8Lvj5
jBCjyMS24fNVBRWaJ0Lm/IHuZuve8HxwWBN0t6w3D/YlphOs7bPUyzr5JJDxFvcm3Nfu5JjEkv04
C3IQg0C+V54yF4PWRrGqyw5+7GQVG/G6ktMcsiQoaqhC2sBfXPaBGrrnRlzXZx2bvfUXqbds6UwP
3ET7bZWtT9t56FVvWBvjsBoWMN551HnyclCz/oeslnK6mprmq7KQO4f9dQmJqaZdtWXXvCOiN+AZ
iybFa9Yo5JKf8XW867GvU0nLVOHuZhDMI1+HEgVNZmIxYPjHMAaxTUR+j8FRYjxO5MQuEcwShNm5
yfy2jY8nlgi2AgiFTtnCDAVWsV1P1zZhIMEbZ1wqSI1Jn/J28ROiOzthLO4Wef590STduFR7rQgu
9HDR6rkz1l0RfzY8F9LjqnbldFl0mRn+qBBLfndxs4vja3jFqPwXIKliBXbr4aYVD1KxZyZlAjcD
LyYwfODHM25m6+EECSctYHiuqRLEZOPBw4ntD/plwP+gN8Ty3jSgmDYkdz0cQCx2iUDn8BsZl+3a
VVYL/Z7Qyi+r1syim0WX6f1a6ozkP4Ob9dGlFlXGpeUm7be2L6XTFE5CMVN2YOgKlpEgLDSsHMRB
bi1uUOBOT0z4Pj+YChRNYUePDdFkgCYjVIgACjV3mfaqdtLkRvA9HcZewAeHGF5EuSXbW9tAuupg
pBmTyCsFze91J6naVVj7oGuC4Jcnp99IbLMTubNBVRj1StcTi5VPpViXI7AXy1Joz5XJh0pxk9Vg
LepqlfsgFT5qbd9l73XxXLYIJfbXzP6uTJ5j6xBvu3emCn6RNTW2vGdF5EeJo5ArgAAKcCK7RU8b
M/RzRE09obQfzF5slyD4QydlqrNpcr8hsAtw2U5gZydZ1blcECqDEmdCuGv2umSWfmL1xVXtKtiT
a/bmr1FLW6RWJMbCzW1hl2qzjIIoHNg6kZsLt0C697MvybJ760WeEMel/ecOJ7U/5NknmDzl69bT
EvlT09hy9+5hN6b2agfwJqHv8EzUftQBFDSbDBFo8827cJQAjxowlAez8AUTML7jjXud8K6vEHDi
DLeC8m9rAD7tvxCzIXWi88cuKenoXgMwDLXGlN3YvCySMvPXDOSymzoxc+tCLpQ+XgH1C+XvYVhD
fkwDH4B/4wSpvXKx2kXllEOZN+ed4ml3QZsMau00muYV39/D9xy+Oe5X/Fh9+/t39mxWyPu28Xsa
49LcoF5l3MWp79gXqRjZIkXwZri2jd+izAVwDZsdusdEeUqebQNGQKvoSMPYwVbUmytg4ah24ze/
gG0olkoACbCzvOvIsihQ5KKSh8vYjTzrg14Hfv2haruk+a0VzVAuU7gODdPx1SoKL/yFG0kOTEWu
+l21+kV4lnSmcoMQuFt8cCVy35uqi1LT8WIjaT+/m9lsZiRNr5pZ+qygsqgiHoVLnARlBHpPfI87
MBYRLsnN+FWicSI6gFsrE2ABcHgbFpcJhfVgZQx+H7eY3xQuhZt6bGVUOEJ1QCjH8zlA6u1aWeCV
kVlZvnSZ+YvRMbPRa29jZAVOU6uR+vNBV/xyBQl8UxXLtgordd3FTWuey5nrrgvDU5tveullp1Wn
NB1I/cbpodkA2Sr5i+4j6/TFO9Xrts7l+3/N2O6gRKyeCZm87ZGxCXkSVou2XATbkCmaevoOm+Zj
Y8OiNMAEc18FR7S1NVHpIvwDKQIxHS7Dt1W6T20N/gQMDc5ZpFeg1t61tc7FXJImtC9BaSvB6PRx
Vi0Xcea7n+PWWALLN/zvRoM63tKcattEr0bty9AORSL2foU+hSmkKlIhWuFDb7NEhGBxlSxKN/ph
xKH2npvNuZn9eve4SdLn1HXEu7bBk/aeBuU/myEzvcGj4CmEd4AFYYWET0Fn/djSeBPAKcYbfDFQ
p++aGoBOHsLr2zdD9twakzE22dlmZ2+Fn2hxRx5PL1yo0rJgUeWXWWYtpH+aEMydpQ95/yPJuqD9
3sa5ryx7S/KQ8GaxSV+lXmjqvwe2NhBF9goxfa2qWEpXXVYH6yZzVwVIHPd8kYNmXmaaNnTf/SHw
tWWBcnzw6T2iThFV4M1fdnLfgrh6jr5PvGtrebRdmLxSfKoT7unxXFZQA7Ebh6u6p7R6HFCxyG1D
RkTorZMTfT4KU/KsTSL4poAq0rLHARU4AGotwN4FZTpxei+gaguv7LOm9S+zNFb/KcECMKDI0+ai
B+fkncdFG7js6MBoFS7jRmOrN2iHpP/eum39iYmh24bLxqtXSFm8h87/2YROkYW/bFVf/Cy5fSZy
infdR07Qxgu6BjDt7eZodDtEq3ebpGGIW5Oa9icxGgoFsdC7i6Wj/QHSBIzmxBf0NizdftzEh5E9
woMl1vDwanvOTB3SMZSkMr7S5Wrwr8xI7U7tFO7ga1NHu4Spq+H2N35Xx+W33tVT9wYxHg2CKTp2
ZndlJVIYXSd9BUwFcFn+eZTbymWdzPxXbszRvcwqPc5/vjuw2YER6V4xtfLOewZYbPOmrf/CbEiD
KBBZwtlM8O+HERBQoW4NMc+9DsSDsWFRuL1t+4IfuPVfE66EdApJbR1TxVce0j9jMRMeAwEpscGW
QPG3GzmrMQ+aPI6wCrtt1H+ZIPfFrxGhmktf82QoH/Usy5yQnFH7biQMaCsBiztrIytyY0eNPSVV
HRON+OTM1zvjklZa4v4bsjymn+puajRn74Y2GxqR5WVD+3b7n9smrZ6jzRBUJ1tjIyKCESIxEX5q
Hm9te2gG7TVFGJsgSbf3+NFpn+K/7lXEHhsb1SL4pW3P5E3N2omEZSdY4tJwtxA5E4FluPl2ja2p
bbPRu7S8NDpby35HSWl9zn2/85aWnxnKXUB/tlrVouXfiua/zRSgEuMAyPiLtSFGBCWzAqv2AsfK
g/wkKdo7bfA+06CBLp22x7mtBD8H15A+IvmULyUl/gp137COxOqiEiTGRZwsPlWFdxWMZIShp4Yn
ruv6K6XMPtqqeyqJbUhZ7EX6YkPSCht2JemkrEO3v+7T8ibS2m41qG6w1Dst/beMiuI60cu/JR2O
9aSHvjIZDGXJRPF2DLtk7aFQuuzDkcsi9jj5v6RlGsexA+IHdlX6NZdW7I1Xdmh+yONWWftQt5/V
JUxHaqYPp4FQER2C1oa2PEyWctb8AML7oTCj3ClCnT15ZE3ZO7VO5DzlIFlMbdQgX5esqpYebNOE
LDCvvnHbRFJ7YgwNeOwSZHY+YbTR+NXysywx9bM+SfOLxBa6V9XErBlU0XiRtXrZLTW/sn9nlpyf
hz0Do3ehtk3hRRP7tUsdx7fPLegJhOF9pgIPhICdAv8S7fFHuLFZf9IUqB164uzpPaq8xJAFJTZ4
ChEjmCeSj+MHGm24AYaZrKe8LVnZb1vym8X4ha4pRBBA2/audGkGqRoFRXZVDfkQnKRJceqmlu1m
iKA1fX7us4oynKhepbrfh6Ic/w40LRzOkgGVg4ugrruwWOZJb2QnfazL2VkVpob/C7o6Sz19jxxz
5OA7ec3IKj9IvWcbl4JgYRs6hGQLZOgCmDANo3lpGzom6i8al7AF8DrSVPdJ8UyUyVgbg9poTN7n
KdPuCc0fBoAzY9ib8hRuwG6dRZnF5gsyRAoNBbaZd0NHH6WpG476ADehpZWnDJ7j/LpKQzdaLayw
1L9BswBzcIIY1V0Vm1YaLfWMBbvaqTNINs+hocsix83Z/bzWapSr2I6XauP83cZmG6OAfsXGsuzX
84U8b9saGIU89sMGJ/RE07D2wcBEIY/qPVRImB+rdHz520TYomcultRRtUIMkjn0Q24ybdgxMKGn
vqGtPigRpg8l5i60qkjHSVF2DaxlM8RU0yC8rLRKX+au3yXL0NCzjwvN/xJqeRz/PUBGzR7MIh20
03qUJT9chpGUBatSGQP3QwvU1a8i74IERpeX4Vz0u4ofjet3M5vNjFr3FTMbbtNfIF3vMKo9pi6b
N24NTYNlH4gXXyEbnTMsYevJtL9QZBR6zWzSiQSZd20NDaAOBDY4MoPltan3fe/JIKMTdPiUONsO
5xsMzeR37Hoy1uP5+TL9dyTVmAPtGtqi0stAS6LkMijNGootVTmpdPNrI1urDnJ8xy9k0Dm+6SwC
tUfDZrhpVPlGK/0fphJnyzIYjHWnZP+UevU7i/0L2TTuJJ1NL0NphtNcd9V1ULXxujPKYOmGaI87
rBNb49pwLXtlu4sbM1eDL8VYslwVyGHu1GF8JTOVXnrSYK9qW/nZ6t1Poyv+5QPB/SElPyN4+51g
SO9GH7r/Bqjl0h2sal0nveSElfyravufmRqch0NzEjX9V2Mom1WcloXT+X6OsFDSrpS+ukCw+uso
Bb/GzshPR78LVsYAYd7QsRUdGqm8VNKeX+Dbxollj43TtZ63rMJmsXRzbxWU9loPGtl2FomULZZR
yqYNIphtmywkCGi6fkUW8itJPfvEMNpUXrNOkV6UuhUu36/gdAXFmOblK7iMb4ent0+8Z3v7mCFx
/ZDpYh1VZJckC9vbN61AMEdQdJhlabLt3D52D6gICQACnivC+zZfFaks+9WPSB3fcPueoSlRBCk8
foFRPz22vX6tkrqQelr2cCk3YQHLUlYMCurVLfpblhIvlj5aAM3NUPb+FRJwXvjZrIwsWvkldEzR
sqsiLbtu0775xyzRWg2dd6uarEqE05et6uy2ip5d0BJv2xgWBdVfTACwBCoXmGZ2CPGUv4RbB2V+
vyWzdesiSRC0N8CB+dINIZy7NawJ8MtoEtZhfiRl8JsSVH7QrlsXQ1VyFP6nwTYhPt7jEVQcsPuq
mACE4MaprTO6u1rzOzGDoj2HGrwBWsm10cyvphbowznwM2X4T6ta9VqGoOtn50euSYIRSOU7c/Zc
W4ur+7JJXd7dlukzrkq8696iMBsyUibeKv1Uiux7VzWNz8Et4pTgsZn3rrYWNS2+CLldsZE35xAP
FoWxAfOdaRkFjOMtrgonumNRYDX4NWQllNd0y/bnAMwcx0Gmw3qVA+31r5HMs2M5zK7dwGBLdFFF
yQ/WtoxVbvmddmWNqZvIThaT3n7QCjlKR8fu8uSmT4rG+q3rZf910emS/yGERXndyk0urTXb76rz
dx82J6dkai8b3Lfgpx/Ut0+Do0jwHlkcXReuPikgCAzUmrfBcbI4oDnsqNCaofGPf3mwOEg/wImD
bxWbqQJTtLU4YYyANQTNDbFT7DO8xeLoHO9ZnME8AlfK7sQzkycjDQ0EApTwqgwzE21wpupFflFN
e1V2ZCde4VBGl/K6EctXtCg96bwjmI+WE0rwL9ja0IzLJKOP28GYLavu/zfxcUMyurqtb9dT7fGp
uSuHz3dVE9fV9szFq9dZkNZfsv/uH73+gzZVz5chv/uf/3X7KwnSVQAFRPCz3rE6JtL7rnH6UNMn
fu1nxLd1UDe/+OGq2IamnSc0K6aHHxhnqbd5WbJh2gbWQ3MHUTLxkK9xNR4d0kvH8PpfOJ/n6//m
5b+AK7NXF+K69+7s/8tJ8HMeHYXYzoX1yVBx7Js/deco9L9gUGE/nObZ9Mz589EdxZRu77iv/+Yo
cDGiSgZzIR78x85RoAhNrxkXQjjdvH6cVrHvyd9+FDheCyYAqHXmP1XYzOMLoqPDLnj1SDCmh6M6
xqNAkuYPXBD0MGHnEz2YnTPQ/kLtkBRKkAuKZz71o7sZ0wc/8GbgD+FgorSd/1LhD3eOgkVqpMhF
njn/Azqcx2kO8wf72f9v7y67D2f/l8ix7y+nVj1jqXsnsHMUBqpbwOZZx52P4kj9JXRwf+Bm0LIG
ajuBg/hr+Yk7R8HKi+A0FDpj0zPfxSO8IHN4P8QqxDSIxFIQxk/P/gXR4SAAasC06P7147wg+1Da
t4cOALMstkMOxHRWPPtWgcg9paOoLu8v0HEexX+TZe76Cvsv+OIYbQNmmp79NFOAP/GpkE/cv36U
RyGY6Plgh1wQkXEjDYxvfNYqRPsL8BVLsRvw49F5Cdq3Bx8CVwMoLTRMD7Fhx2EypIYJB8qRjT0c
aUbBTurBR0FGIWgxwHzcm/7OUZh/0UgEsEe3YHqONIyibfMnjoLZP1QOXALx7OfaQNsAllGEHW1W
dXj8ZAED5LEKnfZuCmGTWLKXKkjIpudo6wyKgwM9JCkEoyPG/Sxiioc/df9GMLgVe7rzc6TZlClm
UgcehQmWQvCUvJxCgGsXCj0PcfUo46ZQUj7wKKBgBpQkIK+br33PKvS/TMQnCaybl2c7PL7oKVBV
Bx6FSc9BYBSExObOzWAmyzoq3eUjT6OUwzNKzoAKgvHzpvrcjxUIUtK4wY8ceV9GKB0caA62SBjh
rQQ8Oj37VsHNQJqVSfim5Dram3F4T4I6A+wZAfT5DEIk14RQQZM9/4PZDo/PSQihyQOtgp4DXzo7
dRt/uW8VNO0YM3F7Nr7iWHMqoTN88FGwP4OGMCIn87PnNvElbExQlG0K8WO1CjFGPPAoSCjwimJZ
ez6JvZ6EmE6ytAHqYt7ZlY/1KAQ/0IFHQUZN0479jBcKL12ABtjmYlA6PUd7FIdHEICPTKThZgQT
Lh7+1J28giEHTnOS3J1eP1pf8ScuiOB4ZpLxQppJsJW5HIYgzsUAjy90aH8i1RZax7CbPN+isgkd
4FVoW0zGAKLmSI9CiPsc6CTg7oP3B5Ax/mbnSpBfwv1Cw39zRsfaoRIKMgeeAR0o+tRofmzC517M
gNIfYhJQLgy+pudY6/H/Ci0h6orHcAnyCGYXQm93xxwYE0OtvOAU5rh6rOagzlHskAa2oMOCVQiJ
mmdTCBtwAO6D4nQzAj1WRymQVwffDPgqyCA2jar9hqUoN+hjT8SI28TzKGOGYME98CjQ9aBNJdKp
2Qns1+N09JHWQNpjPgix+XicR/En/CUYAAA0G8jU/txPWAUwP9o0i6M9hPmDHeIlJtUC7gYMtdPz
TEpJL499ro2XOFaHKRTaDr4arEayiCvAm+J5Gj/JN4Wq1sPI/DivxvwdHWYVNoNNlZn4s0chrgaQ
WcRGt839Y/USh085BJ0WU71tZ3/fKsRRAB+G5kqf49TxVRrqn0ivadmzwbf9uveuhmhHQMYO6BJY
tHiOtQZX/0gugUGwibDJsvf6dZujQJSK/cRjPgrtTzhMQTcNLmbTjtjPJRgFadCfsG0+e5FjrT83
PYJDHOYkt8GiqrZJtp/WHaiFQo3Gnun0HGuyrf6JjIJdKgAh24kPf+pOCcaaF2NQ6N42F+hYkyv1
T4RRoU3MEtrzYZSK3ELYbL4j4ooc7VEc3q8TugtixQa55ul5mmeqKF0x79lYxbHmmdrhRyHcIuQZ
97nTXjAVbTsUKHQx55ieo7WKw5Mr0dsHpA1nzfyn7gVT1lpwmWxybGHax9qyEvK7B1Yf4MsAHKJn
uKku9q3CpBgVstdMfabnWI9CCOgceBQ0MgV/LKLuz/sKLpBYQWeHeH79aH3F4cGUvAK6HnAiL4D3
gWmz6qGwNz9foNk7HV8NIuRxDrQKgRQx2VLYlt/7FwQuEcFnsxCCQOI51mxT+xNuk5UOwPnbkehe
ijX3M9lLZU/uSAtz/Y/UpNiCIB6Yv+/9lJv+NoUo+p4Pnc6jbNds+gaHVB/kkULIwNj8pfv9bVr9
BmBdRiKbozpaq/gTDhOKVvJMwZ8pnr2MYmrXCAcBG8qxXo0/4Sopu2GPe1Rt7pRgBFDBz4G+ynRG
YlHwOK/G7MMPuRpghlieJ4Ru/tI9e7AB3QneXmOD7zu+yKnPIf2QM6DHD9COWeDmDJ56Sg1rIcPY
JBlHezMOj5xk0bJIsi0u2eMrIdp2JA9U6psZ2/EZgnF4yBRxAsfIcsL9vX98CMQJFG/Efw/O8yj9
gnF4uQXADnJtQVE0H8VTvwBIQICpjvxOCD6vAxNrNt0Ey6IgHp+e/cTahqQPgie2YufXj9U9GIeP
hLkggmgF5fVd9yA6dVgL2j7HzaRgGodnUGIibAt8zMMi246T0P9iHMYRHftE2PgTYAkNISehXDxb
/n7g5KhsBmPMQObX53TlCEPHn0gpYbHBT2xDx76/hNeNfuUC2MiR5pLG/OUclkcBp8QFQHs7Pfs9
bLA19jQJfljwOM7weXhKSeOW3T5QIZtu5F4HAn9JsYnDtDYx41i7lYJx9sDwyZ8Kvw6hgdpSPPtH
YfylCYEFZaP9e3zewTw8sRQdW4MJ56PwuBMzoFuBjhxHuhmPHmsKIfQXDzYH4AEauxvP59ii0BDd
WgACc2Y5/8YjtIo/kVhSUbLHZT4MvXesAiYv+viMxY80ZJh/Ipli2M0sY4u53g8ZYsAFxQQ7f7Pz
ONqL8SeSKYV9DLLoTUX11E+CqRHkO3N0OsIb8SeyKMg02AEV4ozi2c+imJKDs9LQX5zNYf6NR3gU
fyKZQrkCEeeXGA0Jq7JN32q7zXCseaV5eDLF8grstXzlm+ISf7jjJ3kdRUWG4EeeVwpq/QOjJ38q
xTdNl/l+7KMtbRINBX15WKLnZy75j++CWIfnVEIf3WbeuQUacriPrUJMMpDf4L8Nf8URHsLh2RTf
N0UGO2wbh7gfPwGTQcpj0tQ87vhpHZ5N0boWjSkIV54xBEDpGqPQI02krPmaHlJ7U1sLQZot+uVJ
lUVXCrUawTp03JFTEAYd6COJjDqMVqLXMj17/VrhGDQqjPvi/FgrjE1BfJhVkCqx6PciEAJculDz
ZCA8mcXRHsWfSC1NqIBJLF+AQ1CCQ1ZnGJtCY0MOd4RB40+klnzZiLWCEXvugoAqRO4EACbokek5
1qJLqGQf6CsYc8FVz6z/+YJjs62wUJEAO9bYcXhSCYhOcPUvtvPtvSRCHIIQJAWHfazppH14OgkQ
QlBOUVnOl2K/9DQhTEDTAljl/PqxXooN3eaBUQNpO4rwTVK514mYW3QIWm76P8fnI4We9YGOQewB
i7b0dmFl3xzEwJNOBHCB2UceaydCaBoffhQKAmngKednv/wWi/JQ2m05b4+WRmOzPnLIzaD8tkGh
o5e0X2OIBT/w55A9Hmmc+APKEtg8V4J+9V5GTdcBvkKId7aEp3OKcoR+Yf5gh1gACQN9Jh3e4/ky
7MVK8HLQZzDq2RIEHG3E/BO5E9Jm/4e5a1tqIwei/7JfkCLFkjwkVRs2gVxgXfZW8SzPCEtlWSIa
DVP++3QPiBnwgWWr+yG8gc1RT49OqyX1hWZDTT55wgkOHaT+ZhQ4d7dg/rbn1vdX8pJZQT3/qBz8
G8pbemwXKFeJTrNpqlDP6fHnf9zzvoI+D418Tp0P7djCx9sOdfp57gu1Bvjh5/PWNGOHnkdf5Z4+
d6PfdbDh3z8+avFzNNaUmn1aa0yNQ93///0zHo7+aLD6YPWP595mkxu3Hz/Y30t6aXbUCeivEGzE
fXUmWZ50I5p7Cy9ix9ZSvygET8u/HL40zmN4opYY/pPJa5sr0Nf2wx/k3r2lLkBkCTTAUcduiqjV
AE99XgO100WZBnpOw+ErJTJrYPclAJ2PpefFOj91prNVyIf3ORYw18Dui+l/9gYMQC6OwgA2p61F
8pON1IDf2xgRvAZVqa1s3lYxZ6rX4OkLLWvHRm6gndprDdhpSH0LxNYg6Wm6vrb7Q3AumS1/nWln
YuPA6+QSzArwQ4Cyk2Ll4NkM1ykDvfPFlBj+b9uY0h/a9RPObZOj+2brI1qUqCS1Bn6K/sYZYH+5
UqFc/NRvgukq0sRU3sCJ0T+3g8ktQtdYUj8HYGG4B7Vc7hA8kJrLTGpgd0PKxVWsSedct1CM/8WT
VQdmhqvgycEhTY80aPolm7gNHkx0PjEQS35G7YORVjQ4epZugeE90uDnWTbO7Orzz6aKBj0JPBaA
rUFOwkbq1mDnWbYWrkZcp0o+UQg9DimB5Yhraorxz83OB7QVoLMAFfh8gxxqLlGkIHu+RbaFU2EV
wF/qGS/17M5Tu7HkI1VBJypxmR6x8N9Ms4VOAKeFytEtuY5wY00d9lTwBxtCBZqpRoOu35LD/hEX
sBar5sW28NJJ893HDZwzfIwlF92nAeweuZCzGPuHWdtSwKrELbUU0NHGkXvmyaGtuWX7Cx0kLgIi
H8HHJgVgCLignQY6gtZg6Y+0QfaLy4HIxd6j4yMusiGGvjDZQ3CN1ZTAO2eQ7eKqGHLZm4V7xvDy
Vb8c35oWkPRYg6QXnjyNKuNk07njjFxuT0excMk41qDoRYplk3YWeezHGiy9SDmjHR7XSpArh4wX
nPAaRL0kJ8aBVYOT+8WSX9rUuVSBpjnD6fIK4F1XYWbQGjS9fEbjnNAtlvufzmwARzlRWgF7nTJa
Szn3WI5eikEexp8aHF2YIaLTaU6TFUu+oOu64G/QfNFg6CKNmilp59Gb1eDpIptSqiam6c6pkmLt
LM1AByVAOZx9KEe3EZiAEw2eLu1Nvw6+qVLO9KLB1KVvwOvkICy5Ujw8cTjRoOkypS16mRosXfad
q48/07YGRwm6gy4AR7+IFb4yNMXR29Qg56ohA1CFnNTCOTdywW27GehSoELN4DXYubJ8pA7ANfi5
cs8Ydc6/kGuGXGnfoi0M5zSowMPNOqcJyNF3Hh3ZcxkoOXYx1/gC7J0GUVeFjnmRQ8rh4QrCW9qw
A/v1ToWp/S6i40yOZxaL/q+jW1MgOUcIy8Gz3YB1lCNvxdhXZm362CH3i8NZFfBDMGgt5QhRBfTO
0cEanJIchCkfwFOcUDEVabLA7zXYeuUDPOnlXGy56HTxgNE1uHq1N7GlpQ+sq6+IQ0KxaA+NEQ8j
1Ja260P5zy9QkBwDN4Eu6D7+AgAA//8=</cx:binary>
              </cx:geoCache>
            </cx:geography>
          </cx:layoutPr>
        </cx:series>
      </cx:plotAreaRegion>
    </cx:plotArea>
    <cx:legend pos="r" align="min" overlay="0"/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chart" Target="../charts/chart2.xml"/><Relationship Id="rId7" Type="http://schemas.openxmlformats.org/officeDocument/2006/relationships/chart" Target="../charts/chart5.xml"/><Relationship Id="rId2" Type="http://schemas.microsoft.com/office/2014/relationships/chartEx" Target="../charts/chartEx2.xml"/><Relationship Id="rId1" Type="http://schemas.microsoft.com/office/2014/relationships/chartEx" Target="../charts/chartEx1.xml"/><Relationship Id="rId6" Type="http://schemas.microsoft.com/office/2014/relationships/chartEx" Target="../charts/chartEx3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551447</xdr:colOff>
      <xdr:row>3</xdr:row>
      <xdr:rowOff>107281</xdr:rowOff>
    </xdr:from>
    <xdr:to>
      <xdr:col>15</xdr:col>
      <xdr:colOff>230605</xdr:colOff>
      <xdr:row>15</xdr:row>
      <xdr:rowOff>153402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EA7D88C-DB0A-6053-2672-1FFBBEBB6F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8</xdr:col>
      <xdr:colOff>304800</xdr:colOff>
      <xdr:row>15</xdr:row>
      <xdr:rowOff>76200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C8BC33A3-DE74-41B2-AF81-EE540A61DF6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09600" y="190500"/>
              <a:ext cx="4572000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</xdr:col>
      <xdr:colOff>0</xdr:colOff>
      <xdr:row>17</xdr:row>
      <xdr:rowOff>19050</xdr:rowOff>
    </xdr:from>
    <xdr:to>
      <xdr:col>8</xdr:col>
      <xdr:colOff>304800</xdr:colOff>
      <xdr:row>31</xdr:row>
      <xdr:rowOff>95250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3" name="Chart 2">
              <a:extLst>
                <a:ext uri="{FF2B5EF4-FFF2-40B4-BE49-F238E27FC236}">
                  <a16:creationId xmlns:a16="http://schemas.microsoft.com/office/drawing/2014/main" id="{6290A8BA-A2FC-48B4-BF89-0CC3A95BDC5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09600" y="3257550"/>
              <a:ext cx="4572000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10</xdr:col>
      <xdr:colOff>476249</xdr:colOff>
      <xdr:row>1</xdr:row>
      <xdr:rowOff>0</xdr:rowOff>
    </xdr:from>
    <xdr:to>
      <xdr:col>23</xdr:col>
      <xdr:colOff>257174</xdr:colOff>
      <xdr:row>29</xdr:row>
      <xdr:rowOff>180975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60CE252-D183-4390-93D9-3DB506686B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485775</xdr:colOff>
      <xdr:row>50</xdr:row>
      <xdr:rowOff>28575</xdr:rowOff>
    </xdr:from>
    <xdr:to>
      <xdr:col>11</xdr:col>
      <xdr:colOff>447675</xdr:colOff>
      <xdr:row>76</xdr:row>
      <xdr:rowOff>9525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4D4CAA5-3780-45FD-ABE8-32FDB5BB12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609599</xdr:colOff>
      <xdr:row>34</xdr:row>
      <xdr:rowOff>0</xdr:rowOff>
    </xdr:from>
    <xdr:to>
      <xdr:col>23</xdr:col>
      <xdr:colOff>333374</xdr:colOff>
      <xdr:row>58</xdr:row>
      <xdr:rowOff>76200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02246B3-6899-4E6B-AC03-C0B30480E2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33</xdr:row>
      <xdr:rowOff>0</xdr:rowOff>
    </xdr:from>
    <xdr:to>
      <xdr:col>8</xdr:col>
      <xdr:colOff>304800</xdr:colOff>
      <xdr:row>47</xdr:row>
      <xdr:rowOff>76200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8" name="Chart 7">
              <a:extLst>
                <a:ext uri="{FF2B5EF4-FFF2-40B4-BE49-F238E27FC236}">
                  <a16:creationId xmlns:a16="http://schemas.microsoft.com/office/drawing/2014/main" id="{50617BBA-050B-4739-9F90-82CC7B22E02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6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09600" y="6286500"/>
              <a:ext cx="4572000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13</xdr:col>
      <xdr:colOff>47625</xdr:colOff>
      <xdr:row>59</xdr:row>
      <xdr:rowOff>66675</xdr:rowOff>
    </xdr:from>
    <xdr:to>
      <xdr:col>23</xdr:col>
      <xdr:colOff>381000</xdr:colOff>
      <xdr:row>83</xdr:row>
      <xdr:rowOff>142875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99032152-5B06-4F5F-9374-3C074FA2AC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0</xdr:colOff>
      <xdr:row>86</xdr:row>
      <xdr:rowOff>0</xdr:rowOff>
    </xdr:from>
    <xdr:to>
      <xdr:col>23</xdr:col>
      <xdr:colOff>333375</xdr:colOff>
      <xdr:row>110</xdr:row>
      <xdr:rowOff>76200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54E8BF85-E195-4D35-8768-83675694A8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cjohnson\Downloads\IPSScreenResultsReport%20from%2007-01-2021%20to%2005-31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umer Age Breakd Down"/>
      <sheetName val="Pivot Table"/>
      <sheetName val="Sheet1"/>
      <sheetName val="Raw Data"/>
      <sheetName val="Consumers with Multiple Screens"/>
      <sheetName val="MS PIvot Table"/>
      <sheetName val="Consumers w more than 1 service"/>
      <sheetName val="Sheet13"/>
      <sheetName val="Sheet2"/>
    </sheetNames>
    <sheetDataSet>
      <sheetData sheetId="0"/>
      <sheetData sheetId="1"/>
      <sheetData sheetId="2">
        <row r="1">
          <cell r="A1" t="str">
            <v>County</v>
          </cell>
          <cell r="B1" t="str">
            <v>State</v>
          </cell>
          <cell r="C1" t="str">
            <v>total</v>
          </cell>
          <cell r="E1" t="str">
            <v>County</v>
          </cell>
          <cell r="F1" t="str">
            <v>State</v>
          </cell>
          <cell r="G1" t="str">
            <v>total</v>
          </cell>
          <cell r="J1" t="str">
            <v>County</v>
          </cell>
          <cell r="K1" t="str">
            <v>State</v>
          </cell>
          <cell r="L1" t="str">
            <v>total</v>
          </cell>
        </row>
        <row r="2">
          <cell r="A2" t="str">
            <v>ALLEN</v>
          </cell>
          <cell r="B2" t="str">
            <v>Kansas</v>
          </cell>
          <cell r="C2">
            <v>61</v>
          </cell>
          <cell r="E2" t="str">
            <v>ALLEN</v>
          </cell>
          <cell r="F2" t="str">
            <v>Kansas</v>
          </cell>
          <cell r="G2">
            <v>156</v>
          </cell>
          <cell r="J2" t="str">
            <v>ALLEN</v>
          </cell>
          <cell r="K2" t="str">
            <v>Kansas</v>
          </cell>
          <cell r="L2">
            <v>33</v>
          </cell>
        </row>
        <row r="3">
          <cell r="A3" t="str">
            <v>ANDERSON</v>
          </cell>
          <cell r="B3" t="str">
            <v>Kansas</v>
          </cell>
          <cell r="C3">
            <v>21</v>
          </cell>
          <cell r="E3" t="str">
            <v>ANDERSON</v>
          </cell>
          <cell r="F3" t="str">
            <v>Kansas</v>
          </cell>
          <cell r="G3">
            <v>52</v>
          </cell>
          <cell r="J3" t="str">
            <v>ANDERSON</v>
          </cell>
          <cell r="K3" t="str">
            <v>Kansas</v>
          </cell>
          <cell r="L3">
            <v>13</v>
          </cell>
        </row>
        <row r="4">
          <cell r="A4" t="str">
            <v>ATCHISON</v>
          </cell>
          <cell r="B4" t="str">
            <v>Kansas</v>
          </cell>
          <cell r="C4">
            <v>15</v>
          </cell>
          <cell r="E4" t="str">
            <v>ATCHISON</v>
          </cell>
          <cell r="F4" t="str">
            <v>Kansas</v>
          </cell>
          <cell r="G4">
            <v>79</v>
          </cell>
          <cell r="J4" t="str">
            <v>ATCHISON</v>
          </cell>
          <cell r="K4" t="str">
            <v>Kansas</v>
          </cell>
          <cell r="L4">
            <v>13</v>
          </cell>
        </row>
        <row r="5">
          <cell r="A5" t="str">
            <v>BARBER</v>
          </cell>
          <cell r="B5" t="str">
            <v>Kansas</v>
          </cell>
          <cell r="C5">
            <v>6</v>
          </cell>
          <cell r="E5" t="str">
            <v>BARBER</v>
          </cell>
          <cell r="F5" t="str">
            <v>Kansas</v>
          </cell>
          <cell r="G5">
            <v>13</v>
          </cell>
          <cell r="J5" t="str">
            <v>BARBER</v>
          </cell>
          <cell r="K5" t="str">
            <v>Kansas</v>
          </cell>
          <cell r="L5">
            <v>4</v>
          </cell>
        </row>
        <row r="6">
          <cell r="A6" t="str">
            <v>BARTON</v>
          </cell>
          <cell r="B6" t="str">
            <v>Kansas</v>
          </cell>
          <cell r="C6">
            <v>67</v>
          </cell>
          <cell r="E6" t="str">
            <v>BARTON</v>
          </cell>
          <cell r="F6" t="str">
            <v>Kansas</v>
          </cell>
          <cell r="G6">
            <v>175</v>
          </cell>
          <cell r="J6" t="str">
            <v>BARTON</v>
          </cell>
          <cell r="K6" t="str">
            <v>Kansas</v>
          </cell>
          <cell r="L6">
            <v>36</v>
          </cell>
        </row>
        <row r="7">
          <cell r="A7" t="str">
            <v>BOURBON</v>
          </cell>
          <cell r="B7" t="str">
            <v>Kansas</v>
          </cell>
          <cell r="C7">
            <v>34</v>
          </cell>
          <cell r="E7" t="str">
            <v>BOURBON</v>
          </cell>
          <cell r="F7" t="str">
            <v>Kansas</v>
          </cell>
          <cell r="G7">
            <v>85</v>
          </cell>
          <cell r="J7" t="str">
            <v>BOURBON</v>
          </cell>
          <cell r="K7" t="str">
            <v>Kansas</v>
          </cell>
          <cell r="L7">
            <v>24</v>
          </cell>
        </row>
        <row r="8">
          <cell r="A8" t="str">
            <v>BROWN</v>
          </cell>
          <cell r="B8" t="str">
            <v>Kansas</v>
          </cell>
          <cell r="C8">
            <v>27</v>
          </cell>
          <cell r="E8" t="str">
            <v>BROWN</v>
          </cell>
          <cell r="F8" t="str">
            <v>Kansas</v>
          </cell>
          <cell r="G8">
            <v>90</v>
          </cell>
          <cell r="J8" t="str">
            <v>BROWN</v>
          </cell>
          <cell r="K8" t="str">
            <v>Kansas</v>
          </cell>
          <cell r="L8">
            <v>17</v>
          </cell>
        </row>
        <row r="9">
          <cell r="A9" t="str">
            <v>BUTLER</v>
          </cell>
          <cell r="B9" t="str">
            <v>Kansas</v>
          </cell>
          <cell r="C9">
            <v>33</v>
          </cell>
          <cell r="E9" t="str">
            <v>BUTLER</v>
          </cell>
          <cell r="F9" t="str">
            <v>Kansas</v>
          </cell>
          <cell r="G9">
            <v>54</v>
          </cell>
          <cell r="J9" t="str">
            <v>BUTLER</v>
          </cell>
          <cell r="K9" t="str">
            <v>Kansas</v>
          </cell>
          <cell r="L9">
            <v>14</v>
          </cell>
        </row>
        <row r="10">
          <cell r="A10" t="str">
            <v>CHASE</v>
          </cell>
          <cell r="B10" t="str">
            <v>Kansas</v>
          </cell>
          <cell r="C10">
            <v>2</v>
          </cell>
          <cell r="E10" t="str">
            <v>CHASE</v>
          </cell>
          <cell r="F10" t="str">
            <v>Kansas</v>
          </cell>
          <cell r="G10">
            <v>5</v>
          </cell>
          <cell r="J10" t="str">
            <v>CHASE</v>
          </cell>
          <cell r="K10" t="str">
            <v>Kansas</v>
          </cell>
          <cell r="L10">
            <v>1</v>
          </cell>
        </row>
        <row r="11">
          <cell r="A11" t="str">
            <v>CHAUTAUQUA</v>
          </cell>
          <cell r="B11" t="str">
            <v>Kansas</v>
          </cell>
          <cell r="C11">
            <v>9</v>
          </cell>
          <cell r="E11" t="str">
            <v>CHAUTAUQUA</v>
          </cell>
          <cell r="F11" t="str">
            <v>Kansas</v>
          </cell>
          <cell r="G11">
            <v>15</v>
          </cell>
          <cell r="J11" t="str">
            <v>CHAUTAUQUA</v>
          </cell>
          <cell r="K11" t="str">
            <v>Kansas</v>
          </cell>
          <cell r="L11">
            <v>7</v>
          </cell>
        </row>
        <row r="12">
          <cell r="A12" t="str">
            <v>CHEROKEE</v>
          </cell>
          <cell r="B12" t="str">
            <v>Kansas</v>
          </cell>
          <cell r="C12">
            <v>15</v>
          </cell>
          <cell r="E12" t="str">
            <v>CHEROKEE</v>
          </cell>
          <cell r="F12" t="str">
            <v>Kansas</v>
          </cell>
          <cell r="G12">
            <v>24</v>
          </cell>
          <cell r="J12" t="str">
            <v>CHEROKEE</v>
          </cell>
          <cell r="K12" t="str">
            <v>Kansas</v>
          </cell>
          <cell r="L12">
            <v>11</v>
          </cell>
        </row>
        <row r="13">
          <cell r="A13" t="str">
            <v>CHEYENNE</v>
          </cell>
          <cell r="B13" t="str">
            <v>Kansas</v>
          </cell>
          <cell r="C13">
            <v>3</v>
          </cell>
          <cell r="E13" t="str">
            <v>CHEYENNE</v>
          </cell>
          <cell r="F13" t="str">
            <v>Kansas</v>
          </cell>
          <cell r="G13">
            <v>10</v>
          </cell>
          <cell r="J13" t="str">
            <v>CLARK</v>
          </cell>
          <cell r="K13" t="str">
            <v>Kansas</v>
          </cell>
          <cell r="L13">
            <v>1</v>
          </cell>
        </row>
        <row r="14">
          <cell r="A14" t="str">
            <v>CLARK</v>
          </cell>
          <cell r="B14" t="str">
            <v>Kansas</v>
          </cell>
          <cell r="C14">
            <v>1</v>
          </cell>
          <cell r="E14" t="str">
            <v>CLARK</v>
          </cell>
          <cell r="F14" t="str">
            <v>Kansas</v>
          </cell>
          <cell r="G14">
            <v>3</v>
          </cell>
          <cell r="J14" t="str">
            <v>CLOUD</v>
          </cell>
          <cell r="K14" t="str">
            <v>Kansas</v>
          </cell>
          <cell r="L14">
            <v>2</v>
          </cell>
        </row>
        <row r="15">
          <cell r="A15" t="str">
            <v>CLAY</v>
          </cell>
          <cell r="B15" t="str">
            <v>Kansas</v>
          </cell>
          <cell r="C15">
            <v>3</v>
          </cell>
          <cell r="E15" t="str">
            <v>CLAY</v>
          </cell>
          <cell r="F15" t="str">
            <v>Kansas</v>
          </cell>
          <cell r="G15">
            <v>3</v>
          </cell>
          <cell r="J15" t="str">
            <v>COFFEY</v>
          </cell>
          <cell r="K15" t="str">
            <v>Kansas</v>
          </cell>
          <cell r="L15">
            <v>13</v>
          </cell>
        </row>
        <row r="16">
          <cell r="A16" t="str">
            <v>CLOUD</v>
          </cell>
          <cell r="B16" t="str">
            <v>Kansas</v>
          </cell>
          <cell r="C16">
            <v>7</v>
          </cell>
          <cell r="E16" t="str">
            <v>CLOUD</v>
          </cell>
          <cell r="F16" t="str">
            <v>Kansas</v>
          </cell>
          <cell r="G16">
            <v>8</v>
          </cell>
          <cell r="J16" t="str">
            <v>COMANCHE</v>
          </cell>
          <cell r="K16" t="str">
            <v>Kansas</v>
          </cell>
          <cell r="L16">
            <v>2</v>
          </cell>
        </row>
        <row r="17">
          <cell r="A17" t="str">
            <v>COFFEY</v>
          </cell>
          <cell r="B17" t="str">
            <v>Kansas</v>
          </cell>
          <cell r="C17">
            <v>24</v>
          </cell>
          <cell r="E17" t="str">
            <v>COFFEY</v>
          </cell>
          <cell r="F17" t="str">
            <v>Kansas</v>
          </cell>
          <cell r="G17">
            <v>55</v>
          </cell>
          <cell r="J17" t="str">
            <v>COWLEY</v>
          </cell>
          <cell r="K17" t="str">
            <v>Kansas</v>
          </cell>
          <cell r="L17">
            <v>35</v>
          </cell>
        </row>
        <row r="18">
          <cell r="A18" t="str">
            <v>COMANCHE</v>
          </cell>
          <cell r="B18" t="str">
            <v>Kansas</v>
          </cell>
          <cell r="C18">
            <v>3</v>
          </cell>
          <cell r="E18" t="str">
            <v>COMANCHE</v>
          </cell>
          <cell r="F18" t="str">
            <v>Kansas</v>
          </cell>
          <cell r="G18">
            <v>4</v>
          </cell>
          <cell r="J18" t="str">
            <v>CRAWFORD</v>
          </cell>
          <cell r="K18" t="str">
            <v>Kansas</v>
          </cell>
          <cell r="L18">
            <v>26</v>
          </cell>
        </row>
        <row r="19">
          <cell r="A19" t="str">
            <v>COWLEY</v>
          </cell>
          <cell r="B19" t="str">
            <v>Kansas</v>
          </cell>
          <cell r="C19">
            <v>103</v>
          </cell>
          <cell r="E19" t="str">
            <v>COWLEY</v>
          </cell>
          <cell r="F19" t="str">
            <v>Kansas</v>
          </cell>
          <cell r="G19">
            <v>207</v>
          </cell>
          <cell r="J19" t="str">
            <v>DECATUR</v>
          </cell>
          <cell r="K19" t="str">
            <v>Kansas</v>
          </cell>
          <cell r="L19">
            <v>5</v>
          </cell>
        </row>
        <row r="20">
          <cell r="A20" t="str">
            <v>CRAWFORD</v>
          </cell>
          <cell r="B20" t="str">
            <v>Kansas</v>
          </cell>
          <cell r="C20">
            <v>43</v>
          </cell>
          <cell r="E20" t="str">
            <v>CRAWFORD</v>
          </cell>
          <cell r="F20" t="str">
            <v>Kansas</v>
          </cell>
          <cell r="G20">
            <v>113</v>
          </cell>
          <cell r="J20" t="str">
            <v>DICKINSON</v>
          </cell>
          <cell r="K20" t="str">
            <v>Kansas</v>
          </cell>
          <cell r="L20">
            <v>15</v>
          </cell>
        </row>
        <row r="21">
          <cell r="A21" t="str">
            <v>DECATUR</v>
          </cell>
          <cell r="B21" t="str">
            <v>Kansas</v>
          </cell>
          <cell r="C21">
            <v>7</v>
          </cell>
          <cell r="E21" t="str">
            <v>DECATUR</v>
          </cell>
          <cell r="F21" t="str">
            <v>Kansas</v>
          </cell>
          <cell r="G21">
            <v>20</v>
          </cell>
          <cell r="J21" t="str">
            <v>DONIPHAN</v>
          </cell>
          <cell r="K21" t="str">
            <v>Kansas</v>
          </cell>
          <cell r="L21">
            <v>2</v>
          </cell>
        </row>
        <row r="22">
          <cell r="A22" t="str">
            <v>DICKINSON</v>
          </cell>
          <cell r="B22" t="str">
            <v>Kansas</v>
          </cell>
          <cell r="C22">
            <v>30</v>
          </cell>
          <cell r="E22" t="str">
            <v>DICKINSON</v>
          </cell>
          <cell r="F22" t="str">
            <v>Kansas</v>
          </cell>
          <cell r="G22">
            <v>91</v>
          </cell>
          <cell r="J22" t="str">
            <v>DOUGLAS</v>
          </cell>
          <cell r="K22" t="str">
            <v>Kansas</v>
          </cell>
          <cell r="L22">
            <v>53</v>
          </cell>
        </row>
        <row r="23">
          <cell r="A23" t="str">
            <v>DONIPHAN</v>
          </cell>
          <cell r="B23" t="str">
            <v>Kansas</v>
          </cell>
          <cell r="C23">
            <v>7</v>
          </cell>
          <cell r="E23" t="str">
            <v>DONIPHAN</v>
          </cell>
          <cell r="F23" t="str">
            <v>Kansas</v>
          </cell>
          <cell r="G23">
            <v>12</v>
          </cell>
          <cell r="J23" t="str">
            <v>EDWARDS</v>
          </cell>
          <cell r="K23" t="str">
            <v>Kansas</v>
          </cell>
          <cell r="L23">
            <v>4</v>
          </cell>
        </row>
        <row r="24">
          <cell r="A24" t="str">
            <v>DOUGLAS</v>
          </cell>
          <cell r="B24" t="str">
            <v>Kansas</v>
          </cell>
          <cell r="C24">
            <v>88</v>
          </cell>
          <cell r="E24" t="str">
            <v>DOUGLAS</v>
          </cell>
          <cell r="F24" t="str">
            <v>Kansas</v>
          </cell>
          <cell r="G24">
            <v>169</v>
          </cell>
          <cell r="J24" t="str">
            <v>ELK</v>
          </cell>
          <cell r="K24" t="str">
            <v>Kansas</v>
          </cell>
          <cell r="L24">
            <v>3</v>
          </cell>
        </row>
        <row r="25">
          <cell r="A25" t="str">
            <v>EDWARDS</v>
          </cell>
          <cell r="B25" t="str">
            <v>Kansas</v>
          </cell>
          <cell r="C25">
            <v>8</v>
          </cell>
          <cell r="E25" t="str">
            <v>EDWARDS</v>
          </cell>
          <cell r="F25" t="str">
            <v>Kansas</v>
          </cell>
          <cell r="G25">
            <v>13</v>
          </cell>
          <cell r="J25" t="str">
            <v>ELLIS</v>
          </cell>
          <cell r="K25" t="str">
            <v>Kansas</v>
          </cell>
          <cell r="L25">
            <v>90</v>
          </cell>
        </row>
        <row r="26">
          <cell r="A26" t="str">
            <v>ELK</v>
          </cell>
          <cell r="B26" t="str">
            <v>Kansas</v>
          </cell>
          <cell r="C26">
            <v>6</v>
          </cell>
          <cell r="E26" t="str">
            <v>ELK</v>
          </cell>
          <cell r="F26" t="str">
            <v>Kansas</v>
          </cell>
          <cell r="G26">
            <v>10</v>
          </cell>
          <cell r="J26" t="str">
            <v>ELLSWORTH</v>
          </cell>
          <cell r="K26" t="str">
            <v>Kansas</v>
          </cell>
          <cell r="L26">
            <v>6</v>
          </cell>
        </row>
        <row r="27">
          <cell r="A27" t="str">
            <v>ELLIS</v>
          </cell>
          <cell r="B27" t="str">
            <v>Kansas</v>
          </cell>
          <cell r="C27">
            <v>140</v>
          </cell>
          <cell r="E27" t="str">
            <v>ELLIS</v>
          </cell>
          <cell r="F27" t="str">
            <v>Kansas</v>
          </cell>
          <cell r="G27">
            <v>357</v>
          </cell>
          <cell r="J27" t="str">
            <v>FINNEY</v>
          </cell>
          <cell r="K27" t="str">
            <v>Kansas</v>
          </cell>
          <cell r="L27">
            <v>21</v>
          </cell>
        </row>
        <row r="28">
          <cell r="A28" t="str">
            <v>ELLSWORTH</v>
          </cell>
          <cell r="B28" t="str">
            <v>Kansas</v>
          </cell>
          <cell r="C28">
            <v>9</v>
          </cell>
          <cell r="E28" t="str">
            <v>ELLSWORTH</v>
          </cell>
          <cell r="F28" t="str">
            <v>Kansas</v>
          </cell>
          <cell r="G28">
            <v>22</v>
          </cell>
          <cell r="J28" t="str">
            <v>FORD</v>
          </cell>
          <cell r="K28" t="str">
            <v>Kansas</v>
          </cell>
          <cell r="L28">
            <v>29</v>
          </cell>
        </row>
        <row r="29">
          <cell r="A29" t="str">
            <v>FINNEY</v>
          </cell>
          <cell r="B29" t="str">
            <v>Kansas</v>
          </cell>
          <cell r="C29">
            <v>31</v>
          </cell>
          <cell r="E29" t="str">
            <v>FINNEY</v>
          </cell>
          <cell r="F29" t="str">
            <v>Kansas</v>
          </cell>
          <cell r="G29">
            <v>32</v>
          </cell>
          <cell r="J29" t="str">
            <v>FRANKLIN</v>
          </cell>
          <cell r="K29" t="str">
            <v>Kansas</v>
          </cell>
          <cell r="L29">
            <v>35</v>
          </cell>
        </row>
        <row r="30">
          <cell r="A30" t="str">
            <v>FORD</v>
          </cell>
          <cell r="B30" t="str">
            <v>Kansas</v>
          </cell>
          <cell r="C30">
            <v>47</v>
          </cell>
          <cell r="E30" t="str">
            <v>FORD</v>
          </cell>
          <cell r="F30" t="str">
            <v>Kansas</v>
          </cell>
          <cell r="G30">
            <v>47</v>
          </cell>
          <cell r="J30" t="str">
            <v>GEARY</v>
          </cell>
          <cell r="K30" t="str">
            <v>Kansas</v>
          </cell>
          <cell r="L30">
            <v>16</v>
          </cell>
        </row>
        <row r="31">
          <cell r="A31" t="str">
            <v>FRANKLIN</v>
          </cell>
          <cell r="B31" t="str">
            <v>Kansas</v>
          </cell>
          <cell r="C31">
            <v>51</v>
          </cell>
          <cell r="E31" t="str">
            <v>FRANKLIN</v>
          </cell>
          <cell r="F31" t="str">
            <v>Kansas</v>
          </cell>
          <cell r="G31">
            <v>144</v>
          </cell>
          <cell r="J31" t="str">
            <v>GOVE</v>
          </cell>
          <cell r="K31" t="str">
            <v>Kansas</v>
          </cell>
          <cell r="L31">
            <v>2</v>
          </cell>
        </row>
        <row r="32">
          <cell r="A32" t="str">
            <v>GEARY</v>
          </cell>
          <cell r="B32" t="str">
            <v>Kansas</v>
          </cell>
          <cell r="C32">
            <v>34</v>
          </cell>
          <cell r="E32" t="str">
            <v>GEARY</v>
          </cell>
          <cell r="F32" t="str">
            <v>Kansas</v>
          </cell>
          <cell r="G32">
            <v>36</v>
          </cell>
          <cell r="J32" t="str">
            <v>GRAHAM</v>
          </cell>
          <cell r="K32" t="str">
            <v>Kansas</v>
          </cell>
          <cell r="L32">
            <v>1</v>
          </cell>
        </row>
        <row r="33">
          <cell r="A33" t="str">
            <v>GOVE</v>
          </cell>
          <cell r="B33" t="str">
            <v>Kansas</v>
          </cell>
          <cell r="C33">
            <v>4</v>
          </cell>
          <cell r="E33" t="str">
            <v>GOVE</v>
          </cell>
          <cell r="F33" t="str">
            <v>Kansas</v>
          </cell>
          <cell r="G33">
            <v>8</v>
          </cell>
          <cell r="J33" t="str">
            <v>GRANT</v>
          </cell>
          <cell r="K33" t="str">
            <v>Kansas</v>
          </cell>
          <cell r="L33">
            <v>1</v>
          </cell>
        </row>
        <row r="34">
          <cell r="A34" t="str">
            <v>GRAHAM</v>
          </cell>
          <cell r="B34" t="str">
            <v>Kansas</v>
          </cell>
          <cell r="C34">
            <v>2</v>
          </cell>
          <cell r="E34" t="str">
            <v>GRAHAM</v>
          </cell>
          <cell r="F34" t="str">
            <v>Kansas</v>
          </cell>
          <cell r="G34">
            <v>10</v>
          </cell>
          <cell r="J34" t="str">
            <v>GRAY</v>
          </cell>
          <cell r="K34" t="str">
            <v>Kansas</v>
          </cell>
          <cell r="L34">
            <v>2</v>
          </cell>
        </row>
        <row r="35">
          <cell r="A35" t="str">
            <v>GRANT</v>
          </cell>
          <cell r="B35" t="str">
            <v>Kansas</v>
          </cell>
          <cell r="C35">
            <v>6</v>
          </cell>
          <cell r="E35" t="str">
            <v>GRANT</v>
          </cell>
          <cell r="F35" t="str">
            <v>Kansas</v>
          </cell>
          <cell r="G35">
            <v>7</v>
          </cell>
          <cell r="J35" t="str">
            <v>GREELEY</v>
          </cell>
          <cell r="K35" t="str">
            <v>Kansas</v>
          </cell>
          <cell r="L35">
            <v>1</v>
          </cell>
        </row>
        <row r="36">
          <cell r="A36" t="str">
            <v>GRAY</v>
          </cell>
          <cell r="B36" t="str">
            <v>Kansas</v>
          </cell>
          <cell r="C36">
            <v>2</v>
          </cell>
          <cell r="E36" t="str">
            <v>GRAY</v>
          </cell>
          <cell r="F36" t="str">
            <v>Kansas</v>
          </cell>
          <cell r="G36">
            <v>3</v>
          </cell>
          <cell r="J36" t="str">
            <v>GREENWOOD</v>
          </cell>
          <cell r="K36" t="str">
            <v>Kansas</v>
          </cell>
          <cell r="L36">
            <v>12</v>
          </cell>
        </row>
        <row r="37">
          <cell r="A37" t="str">
            <v>GREELEY</v>
          </cell>
          <cell r="B37" t="str">
            <v>Kansas</v>
          </cell>
          <cell r="C37">
            <v>5</v>
          </cell>
          <cell r="E37" t="str">
            <v>GREELEY</v>
          </cell>
          <cell r="F37" t="str">
            <v>Kansas</v>
          </cell>
          <cell r="G37">
            <v>5</v>
          </cell>
          <cell r="J37" t="str">
            <v>HAMILTON</v>
          </cell>
          <cell r="K37" t="str">
            <v>Kansas</v>
          </cell>
          <cell r="L37">
            <v>1</v>
          </cell>
        </row>
        <row r="38">
          <cell r="A38" t="str">
            <v>GREENWOOD</v>
          </cell>
          <cell r="B38" t="str">
            <v>Kansas</v>
          </cell>
          <cell r="C38">
            <v>19</v>
          </cell>
          <cell r="E38" t="str">
            <v>GREENWOOD</v>
          </cell>
          <cell r="F38" t="str">
            <v>Kansas</v>
          </cell>
          <cell r="G38">
            <v>49</v>
          </cell>
          <cell r="J38" t="str">
            <v>HARPER</v>
          </cell>
          <cell r="K38" t="str">
            <v>Kansas</v>
          </cell>
          <cell r="L38">
            <v>1</v>
          </cell>
        </row>
        <row r="39">
          <cell r="A39" t="str">
            <v>HAMILTON</v>
          </cell>
          <cell r="B39" t="str">
            <v>Kansas</v>
          </cell>
          <cell r="C39">
            <v>1</v>
          </cell>
          <cell r="E39" t="str">
            <v>HAMILTON</v>
          </cell>
          <cell r="F39" t="str">
            <v>Kansas</v>
          </cell>
          <cell r="G39">
            <v>1</v>
          </cell>
          <cell r="J39" t="str">
            <v>HARVEY</v>
          </cell>
          <cell r="K39" t="str">
            <v>Kansas</v>
          </cell>
          <cell r="L39">
            <v>38</v>
          </cell>
        </row>
        <row r="40">
          <cell r="A40" t="str">
            <v>HARPER</v>
          </cell>
          <cell r="B40" t="str">
            <v>Kansas</v>
          </cell>
          <cell r="C40">
            <v>2</v>
          </cell>
          <cell r="E40" t="str">
            <v>HARPER</v>
          </cell>
          <cell r="F40" t="str">
            <v>Kansas</v>
          </cell>
          <cell r="G40">
            <v>9</v>
          </cell>
          <cell r="J40" t="str">
            <v>HODGEMAN</v>
          </cell>
          <cell r="K40" t="str">
            <v>Kansas</v>
          </cell>
          <cell r="L40">
            <v>1</v>
          </cell>
        </row>
        <row r="41">
          <cell r="A41" t="str">
            <v>HARVEY</v>
          </cell>
          <cell r="B41" t="str">
            <v>Kansas</v>
          </cell>
          <cell r="C41">
            <v>89</v>
          </cell>
          <cell r="E41" t="str">
            <v>HARVEY</v>
          </cell>
          <cell r="F41" t="str">
            <v>Kansas</v>
          </cell>
          <cell r="G41">
            <v>94</v>
          </cell>
          <cell r="J41" t="str">
            <v>JACKSON</v>
          </cell>
          <cell r="K41" t="str">
            <v>Kansas</v>
          </cell>
          <cell r="L41">
            <v>17</v>
          </cell>
        </row>
        <row r="42">
          <cell r="A42" t="str">
            <v>HASKELL</v>
          </cell>
          <cell r="B42" t="str">
            <v>Kansas</v>
          </cell>
          <cell r="C42">
            <v>5</v>
          </cell>
          <cell r="E42" t="str">
            <v>HASKELL</v>
          </cell>
          <cell r="F42" t="str">
            <v>Kansas</v>
          </cell>
          <cell r="G42">
            <v>13</v>
          </cell>
          <cell r="J42" t="str">
            <v>JEFFERSON</v>
          </cell>
          <cell r="K42" t="str">
            <v>Kansas</v>
          </cell>
          <cell r="L42">
            <v>3</v>
          </cell>
        </row>
        <row r="43">
          <cell r="A43" t="str">
            <v>HODGEMAN</v>
          </cell>
          <cell r="B43" t="str">
            <v>Kansas</v>
          </cell>
          <cell r="C43">
            <v>1</v>
          </cell>
          <cell r="E43" t="str">
            <v>HODGEMAN</v>
          </cell>
          <cell r="F43" t="str">
            <v>Kansas</v>
          </cell>
          <cell r="G43">
            <v>3</v>
          </cell>
          <cell r="J43" t="str">
            <v>JEWELL</v>
          </cell>
          <cell r="K43" t="str">
            <v>Kansas</v>
          </cell>
          <cell r="L43">
            <v>1</v>
          </cell>
        </row>
        <row r="44">
          <cell r="A44" t="str">
            <v>JACKSON</v>
          </cell>
          <cell r="B44" t="str">
            <v>Kansas</v>
          </cell>
          <cell r="C44">
            <v>22</v>
          </cell>
          <cell r="E44" t="str">
            <v>JACKSON</v>
          </cell>
          <cell r="F44" t="str">
            <v>Kansas</v>
          </cell>
          <cell r="G44">
            <v>61</v>
          </cell>
          <cell r="J44" t="str">
            <v>JOHNSON</v>
          </cell>
          <cell r="K44" t="str">
            <v>Kansas</v>
          </cell>
          <cell r="L44">
            <v>206</v>
          </cell>
        </row>
        <row r="45">
          <cell r="A45" t="str">
            <v>JEFFERSON</v>
          </cell>
          <cell r="B45" t="str">
            <v>Kansas</v>
          </cell>
          <cell r="C45">
            <v>9</v>
          </cell>
          <cell r="E45" t="str">
            <v>JEFFERSON</v>
          </cell>
          <cell r="F45" t="str">
            <v>Kansas</v>
          </cell>
          <cell r="G45">
            <v>15</v>
          </cell>
          <cell r="J45" t="str">
            <v>KEARNEY</v>
          </cell>
          <cell r="K45" t="str">
            <v>Kansas</v>
          </cell>
          <cell r="L45">
            <v>3</v>
          </cell>
        </row>
        <row r="46">
          <cell r="A46" t="str">
            <v>JEWELL</v>
          </cell>
          <cell r="B46" t="str">
            <v>Kansas</v>
          </cell>
          <cell r="C46">
            <v>2</v>
          </cell>
          <cell r="E46" t="str">
            <v>JEWELL</v>
          </cell>
          <cell r="F46" t="str">
            <v>Kansas</v>
          </cell>
          <cell r="G46">
            <v>2</v>
          </cell>
          <cell r="J46" t="str">
            <v>KINGMAN</v>
          </cell>
          <cell r="K46" t="str">
            <v>Kansas</v>
          </cell>
          <cell r="L46">
            <v>5</v>
          </cell>
        </row>
        <row r="47">
          <cell r="A47" t="str">
            <v>JOHNSON</v>
          </cell>
          <cell r="B47" t="str">
            <v>Kansas</v>
          </cell>
          <cell r="C47">
            <v>288</v>
          </cell>
          <cell r="E47" t="str">
            <v>JOHNSON</v>
          </cell>
          <cell r="F47" t="str">
            <v>Kansas</v>
          </cell>
          <cell r="G47">
            <v>301</v>
          </cell>
          <cell r="J47" t="str">
            <v>KIOWA</v>
          </cell>
          <cell r="K47" t="str">
            <v>Kansas</v>
          </cell>
          <cell r="L47">
            <v>7</v>
          </cell>
        </row>
        <row r="48">
          <cell r="A48" t="str">
            <v>KEARNEY</v>
          </cell>
          <cell r="B48" t="str">
            <v>Kansas</v>
          </cell>
          <cell r="C48">
            <v>3</v>
          </cell>
          <cell r="E48" t="str">
            <v>KEARNEY</v>
          </cell>
          <cell r="F48" t="str">
            <v>Kansas</v>
          </cell>
          <cell r="G48">
            <v>3</v>
          </cell>
          <cell r="J48" t="str">
            <v>LABETTE</v>
          </cell>
          <cell r="K48" t="str">
            <v>Kansas</v>
          </cell>
          <cell r="L48">
            <v>43</v>
          </cell>
        </row>
        <row r="49">
          <cell r="A49" t="str">
            <v>KINGMAN</v>
          </cell>
          <cell r="B49" t="str">
            <v>Kansas</v>
          </cell>
          <cell r="C49">
            <v>8</v>
          </cell>
          <cell r="E49" t="str">
            <v>KINGMAN</v>
          </cell>
          <cell r="F49" t="str">
            <v>Kansas</v>
          </cell>
          <cell r="G49">
            <v>16</v>
          </cell>
          <cell r="J49" t="str">
            <v>LANE</v>
          </cell>
          <cell r="K49" t="str">
            <v>Kansas</v>
          </cell>
          <cell r="L49">
            <v>1</v>
          </cell>
        </row>
        <row r="50">
          <cell r="A50" t="str">
            <v>KIOWA</v>
          </cell>
          <cell r="B50" t="str">
            <v>Kansas</v>
          </cell>
          <cell r="C50">
            <v>9</v>
          </cell>
          <cell r="E50" t="str">
            <v>KIOWA</v>
          </cell>
          <cell r="F50" t="str">
            <v>Kansas</v>
          </cell>
          <cell r="G50">
            <v>21</v>
          </cell>
          <cell r="J50" t="str">
            <v>LEAVENWORTH</v>
          </cell>
          <cell r="K50" t="str">
            <v>Kansas</v>
          </cell>
          <cell r="L50">
            <v>18</v>
          </cell>
        </row>
        <row r="51">
          <cell r="A51" t="str">
            <v>LABETTE</v>
          </cell>
          <cell r="B51" t="str">
            <v>Kansas</v>
          </cell>
          <cell r="C51">
            <v>52</v>
          </cell>
          <cell r="E51" t="str">
            <v>LABETTE</v>
          </cell>
          <cell r="F51" t="str">
            <v>Kansas</v>
          </cell>
          <cell r="G51">
            <v>114</v>
          </cell>
          <cell r="J51" t="str">
            <v>LINCOLN</v>
          </cell>
          <cell r="K51" t="str">
            <v>Kansas</v>
          </cell>
          <cell r="L51">
            <v>4</v>
          </cell>
        </row>
        <row r="52">
          <cell r="A52" t="str">
            <v>LANE</v>
          </cell>
          <cell r="B52" t="str">
            <v>Kansas</v>
          </cell>
          <cell r="C52">
            <v>3</v>
          </cell>
          <cell r="E52" t="str">
            <v>LANE</v>
          </cell>
          <cell r="F52" t="str">
            <v>Kansas</v>
          </cell>
          <cell r="G52">
            <v>3</v>
          </cell>
          <cell r="J52" t="str">
            <v>LINN</v>
          </cell>
          <cell r="K52" t="str">
            <v>Kansas</v>
          </cell>
          <cell r="L52">
            <v>5</v>
          </cell>
        </row>
        <row r="53">
          <cell r="A53" t="str">
            <v>LEAVENWORTH</v>
          </cell>
          <cell r="B53" t="str">
            <v>Kansas</v>
          </cell>
          <cell r="C53">
            <v>34</v>
          </cell>
          <cell r="E53" t="str">
            <v>LEAVENWORTH</v>
          </cell>
          <cell r="F53" t="str">
            <v>Kansas</v>
          </cell>
          <cell r="G53">
            <v>46</v>
          </cell>
          <cell r="J53" t="str">
            <v>LOGAN</v>
          </cell>
          <cell r="K53" t="str">
            <v>Kansas</v>
          </cell>
          <cell r="L53">
            <v>1</v>
          </cell>
        </row>
        <row r="54">
          <cell r="A54" t="str">
            <v>LINCOLN</v>
          </cell>
          <cell r="B54" t="str">
            <v>Kansas</v>
          </cell>
          <cell r="C54">
            <v>6</v>
          </cell>
          <cell r="E54" t="str">
            <v>LINCOLN</v>
          </cell>
          <cell r="F54" t="str">
            <v>Kansas</v>
          </cell>
          <cell r="G54">
            <v>14</v>
          </cell>
          <cell r="J54" t="str">
            <v>LYON</v>
          </cell>
          <cell r="K54" t="str">
            <v>Kansas</v>
          </cell>
          <cell r="L54">
            <v>84</v>
          </cell>
        </row>
        <row r="55">
          <cell r="A55" t="str">
            <v>LINN</v>
          </cell>
          <cell r="B55" t="str">
            <v>Kansas</v>
          </cell>
          <cell r="C55">
            <v>15</v>
          </cell>
          <cell r="E55" t="str">
            <v>LINN</v>
          </cell>
          <cell r="F55" t="str">
            <v>Kansas</v>
          </cell>
          <cell r="G55">
            <v>32</v>
          </cell>
          <cell r="J55" t="str">
            <v>MARION</v>
          </cell>
          <cell r="K55" t="str">
            <v>Kansas</v>
          </cell>
          <cell r="L55">
            <v>16</v>
          </cell>
        </row>
        <row r="56">
          <cell r="A56" t="str">
            <v>LOGAN</v>
          </cell>
          <cell r="B56" t="str">
            <v>Kansas</v>
          </cell>
          <cell r="C56">
            <v>3</v>
          </cell>
          <cell r="E56" t="str">
            <v>LOGAN</v>
          </cell>
          <cell r="F56" t="str">
            <v>Kansas</v>
          </cell>
          <cell r="G56">
            <v>12</v>
          </cell>
          <cell r="J56" t="str">
            <v>MARSHALL</v>
          </cell>
          <cell r="K56" t="str">
            <v>Kansas</v>
          </cell>
          <cell r="L56">
            <v>2</v>
          </cell>
        </row>
        <row r="57">
          <cell r="A57" t="str">
            <v>LYON</v>
          </cell>
          <cell r="B57" t="str">
            <v>Kansas</v>
          </cell>
          <cell r="C57">
            <v>91</v>
          </cell>
          <cell r="E57" t="str">
            <v>LYON</v>
          </cell>
          <cell r="F57" t="str">
            <v>Kansas</v>
          </cell>
          <cell r="G57">
            <v>271</v>
          </cell>
          <cell r="J57" t="str">
            <v>MCPHERSON</v>
          </cell>
          <cell r="K57" t="str">
            <v>Kansas</v>
          </cell>
          <cell r="L57">
            <v>18</v>
          </cell>
        </row>
        <row r="58">
          <cell r="A58" t="str">
            <v>MARION</v>
          </cell>
          <cell r="B58" t="str">
            <v>Kansas</v>
          </cell>
          <cell r="C58">
            <v>24</v>
          </cell>
          <cell r="E58" t="str">
            <v>MARION</v>
          </cell>
          <cell r="F58" t="str">
            <v>Kansas</v>
          </cell>
          <cell r="G58">
            <v>27</v>
          </cell>
          <cell r="J58" t="str">
            <v>MEADE</v>
          </cell>
          <cell r="K58" t="str">
            <v>Kansas</v>
          </cell>
          <cell r="L58">
            <v>2</v>
          </cell>
        </row>
        <row r="59">
          <cell r="A59" t="str">
            <v>MARSHALL</v>
          </cell>
          <cell r="B59" t="str">
            <v>Kansas</v>
          </cell>
          <cell r="C59">
            <v>6</v>
          </cell>
          <cell r="E59" t="str">
            <v>MARSHALL</v>
          </cell>
          <cell r="F59" t="str">
            <v>Kansas</v>
          </cell>
          <cell r="G59">
            <v>10</v>
          </cell>
          <cell r="J59" t="str">
            <v>MIAMI</v>
          </cell>
          <cell r="K59" t="str">
            <v>Kansas</v>
          </cell>
          <cell r="L59">
            <v>42</v>
          </cell>
        </row>
        <row r="60">
          <cell r="A60" t="str">
            <v>MCPHERSON</v>
          </cell>
          <cell r="B60" t="str">
            <v>Kansas</v>
          </cell>
          <cell r="C60">
            <v>63</v>
          </cell>
          <cell r="E60" t="str">
            <v>MCPHERSON</v>
          </cell>
          <cell r="F60" t="str">
            <v>Kansas</v>
          </cell>
          <cell r="G60">
            <v>72</v>
          </cell>
          <cell r="J60" t="str">
            <v>MITCHELL</v>
          </cell>
          <cell r="K60" t="str">
            <v>Kansas</v>
          </cell>
          <cell r="L60">
            <v>1</v>
          </cell>
        </row>
        <row r="61">
          <cell r="A61" t="str">
            <v>MEADE</v>
          </cell>
          <cell r="B61" t="str">
            <v>Kansas</v>
          </cell>
          <cell r="C61">
            <v>9</v>
          </cell>
          <cell r="E61" t="str">
            <v>MEADE</v>
          </cell>
          <cell r="F61" t="str">
            <v>Kansas</v>
          </cell>
          <cell r="G61">
            <v>21</v>
          </cell>
          <cell r="J61" t="str">
            <v>MONTGOMERY</v>
          </cell>
          <cell r="K61" t="str">
            <v>Kansas</v>
          </cell>
          <cell r="L61">
            <v>74</v>
          </cell>
        </row>
        <row r="62">
          <cell r="A62" t="str">
            <v>MIAMI</v>
          </cell>
          <cell r="B62" t="str">
            <v>Kansas</v>
          </cell>
          <cell r="C62">
            <v>80</v>
          </cell>
          <cell r="E62" t="str">
            <v>MIAMI</v>
          </cell>
          <cell r="F62" t="str">
            <v>Kansas</v>
          </cell>
          <cell r="G62">
            <v>126</v>
          </cell>
          <cell r="J62" t="str">
            <v>MORRIS</v>
          </cell>
          <cell r="K62" t="str">
            <v>Kansas</v>
          </cell>
          <cell r="L62">
            <v>2</v>
          </cell>
        </row>
        <row r="63">
          <cell r="A63" t="str">
            <v>MITCHELL</v>
          </cell>
          <cell r="B63" t="str">
            <v>Kansas</v>
          </cell>
          <cell r="C63">
            <v>4</v>
          </cell>
          <cell r="E63" t="str">
            <v>MITCHELL</v>
          </cell>
          <cell r="F63" t="str">
            <v>Kansas</v>
          </cell>
          <cell r="G63">
            <v>4</v>
          </cell>
          <cell r="J63" t="str">
            <v>MORTON</v>
          </cell>
          <cell r="K63" t="str">
            <v>Kansas</v>
          </cell>
          <cell r="L63">
            <v>2</v>
          </cell>
        </row>
        <row r="64">
          <cell r="A64" t="str">
            <v>MONTGOMERY</v>
          </cell>
          <cell r="B64" t="str">
            <v>Kansas</v>
          </cell>
          <cell r="C64">
            <v>102</v>
          </cell>
          <cell r="E64" t="str">
            <v>MONTGOMERY</v>
          </cell>
          <cell r="F64" t="str">
            <v>Kansas</v>
          </cell>
          <cell r="G64">
            <v>177</v>
          </cell>
          <cell r="J64" t="str">
            <v>NEMAHA</v>
          </cell>
          <cell r="K64" t="str">
            <v>Kansas</v>
          </cell>
          <cell r="L64">
            <v>10</v>
          </cell>
        </row>
        <row r="65">
          <cell r="A65" t="str">
            <v>MORRIS</v>
          </cell>
          <cell r="B65" t="str">
            <v>Kansas</v>
          </cell>
          <cell r="C65">
            <v>11</v>
          </cell>
          <cell r="E65" t="str">
            <v>MORRIS</v>
          </cell>
          <cell r="F65" t="str">
            <v>Kansas</v>
          </cell>
          <cell r="G65">
            <v>28</v>
          </cell>
          <cell r="J65" t="str">
            <v>NEOSHO</v>
          </cell>
          <cell r="K65" t="str">
            <v>Kansas</v>
          </cell>
          <cell r="L65">
            <v>30</v>
          </cell>
        </row>
        <row r="66">
          <cell r="A66" t="str">
            <v>MORTON</v>
          </cell>
          <cell r="B66" t="str">
            <v>Kansas</v>
          </cell>
          <cell r="C66">
            <v>3</v>
          </cell>
          <cell r="E66" t="str">
            <v>MORTON</v>
          </cell>
          <cell r="F66" t="str">
            <v>Kansas</v>
          </cell>
          <cell r="G66">
            <v>4</v>
          </cell>
          <cell r="J66" t="str">
            <v>NESS</v>
          </cell>
          <cell r="K66" t="str">
            <v>Kansas</v>
          </cell>
          <cell r="L66">
            <v>1</v>
          </cell>
        </row>
        <row r="67">
          <cell r="A67" t="str">
            <v>NEMAHA</v>
          </cell>
          <cell r="B67" t="str">
            <v>Kansas</v>
          </cell>
          <cell r="C67">
            <v>14</v>
          </cell>
          <cell r="E67" t="str">
            <v>NEMAHA</v>
          </cell>
          <cell r="F67" t="str">
            <v>Kansas</v>
          </cell>
          <cell r="G67">
            <v>44</v>
          </cell>
          <cell r="J67" t="str">
            <v>NORTON</v>
          </cell>
          <cell r="K67" t="str">
            <v>Kansas</v>
          </cell>
          <cell r="L67">
            <v>13</v>
          </cell>
        </row>
        <row r="68">
          <cell r="A68" t="str">
            <v>NEOSHO</v>
          </cell>
          <cell r="B68" t="str">
            <v>Kansas</v>
          </cell>
          <cell r="C68">
            <v>41</v>
          </cell>
          <cell r="E68" t="str">
            <v>NEOSHO</v>
          </cell>
          <cell r="F68" t="str">
            <v>Kansas</v>
          </cell>
          <cell r="G68">
            <v>129</v>
          </cell>
          <cell r="J68" t="str">
            <v>OSAGE</v>
          </cell>
          <cell r="K68" t="str">
            <v>Kansas</v>
          </cell>
          <cell r="L68">
            <v>3</v>
          </cell>
        </row>
        <row r="69">
          <cell r="A69" t="str">
            <v>NESS</v>
          </cell>
          <cell r="B69" t="str">
            <v>Kansas</v>
          </cell>
          <cell r="C69">
            <v>5</v>
          </cell>
          <cell r="E69" t="str">
            <v>NESS</v>
          </cell>
          <cell r="F69" t="str">
            <v>Kansas</v>
          </cell>
          <cell r="G69">
            <v>12</v>
          </cell>
          <cell r="J69" t="str">
            <v>OSBORNE</v>
          </cell>
          <cell r="K69" t="str">
            <v>Kansas</v>
          </cell>
          <cell r="L69">
            <v>8</v>
          </cell>
        </row>
        <row r="70">
          <cell r="A70" t="str">
            <v>NORTON</v>
          </cell>
          <cell r="B70" t="str">
            <v>Kansas</v>
          </cell>
          <cell r="C70">
            <v>15</v>
          </cell>
          <cell r="E70" t="str">
            <v>NORTON</v>
          </cell>
          <cell r="F70" t="str">
            <v>Kansas</v>
          </cell>
          <cell r="G70">
            <v>40</v>
          </cell>
          <cell r="J70" t="str">
            <v>OTTAWA</v>
          </cell>
          <cell r="K70" t="str">
            <v>Kansas</v>
          </cell>
          <cell r="L70">
            <v>2</v>
          </cell>
        </row>
        <row r="71">
          <cell r="A71" t="str">
            <v>OSAGE</v>
          </cell>
          <cell r="B71" t="str">
            <v>Kansas</v>
          </cell>
          <cell r="C71">
            <v>8</v>
          </cell>
          <cell r="E71" t="str">
            <v>OSAGE</v>
          </cell>
          <cell r="F71" t="str">
            <v>Kansas</v>
          </cell>
          <cell r="G71">
            <v>15</v>
          </cell>
          <cell r="J71" t="str">
            <v>OUT OF STATE</v>
          </cell>
          <cell r="K71" t="str">
            <v>Kansas</v>
          </cell>
          <cell r="L71">
            <v>71</v>
          </cell>
        </row>
        <row r="72">
          <cell r="A72" t="str">
            <v>OSBORNE</v>
          </cell>
          <cell r="B72" t="str">
            <v>Kansas</v>
          </cell>
          <cell r="C72">
            <v>13</v>
          </cell>
          <cell r="E72" t="str">
            <v>OSBORNE</v>
          </cell>
          <cell r="F72" t="str">
            <v>Kansas</v>
          </cell>
          <cell r="G72">
            <v>36</v>
          </cell>
          <cell r="J72" t="str">
            <v>PAWNEE</v>
          </cell>
          <cell r="K72" t="str">
            <v>Kansas</v>
          </cell>
          <cell r="L72">
            <v>6</v>
          </cell>
        </row>
        <row r="73">
          <cell r="A73" t="str">
            <v>OTTAWA</v>
          </cell>
          <cell r="B73" t="str">
            <v>Kansas</v>
          </cell>
          <cell r="C73">
            <v>6</v>
          </cell>
          <cell r="E73" t="str">
            <v>OTTAWA</v>
          </cell>
          <cell r="F73" t="str">
            <v>Kansas</v>
          </cell>
          <cell r="G73">
            <v>14</v>
          </cell>
          <cell r="J73" t="str">
            <v>PHILLIPS</v>
          </cell>
          <cell r="K73" t="str">
            <v>Kansas</v>
          </cell>
          <cell r="L73">
            <v>4</v>
          </cell>
        </row>
        <row r="74">
          <cell r="A74" t="str">
            <v>OUT OF STATE</v>
          </cell>
          <cell r="B74" t="str">
            <v>Kansas</v>
          </cell>
          <cell r="C74">
            <v>154</v>
          </cell>
          <cell r="E74" t="str">
            <v>OUT OF STATE</v>
          </cell>
          <cell r="F74" t="str">
            <v>Kansas</v>
          </cell>
          <cell r="G74">
            <v>240</v>
          </cell>
          <cell r="J74" t="str">
            <v>POTTAWATOMIE</v>
          </cell>
          <cell r="K74" t="str">
            <v>Kansas</v>
          </cell>
          <cell r="L74">
            <v>8</v>
          </cell>
        </row>
        <row r="75">
          <cell r="A75" t="str">
            <v>PAWNEE</v>
          </cell>
          <cell r="B75" t="str">
            <v>Kansas</v>
          </cell>
          <cell r="C75">
            <v>17</v>
          </cell>
          <cell r="E75" t="str">
            <v>PAWNEE</v>
          </cell>
          <cell r="F75" t="str">
            <v>Kansas</v>
          </cell>
          <cell r="G75">
            <v>49</v>
          </cell>
          <cell r="J75" t="str">
            <v>PRATT</v>
          </cell>
          <cell r="K75" t="str">
            <v>Kansas</v>
          </cell>
          <cell r="L75">
            <v>8</v>
          </cell>
        </row>
        <row r="76">
          <cell r="A76" t="str">
            <v>PHILLIPS</v>
          </cell>
          <cell r="B76" t="str">
            <v>Kansas</v>
          </cell>
          <cell r="C76">
            <v>8</v>
          </cell>
          <cell r="E76" t="str">
            <v>PHILLIPS</v>
          </cell>
          <cell r="F76" t="str">
            <v>Kansas</v>
          </cell>
          <cell r="G76">
            <v>21</v>
          </cell>
          <cell r="J76" t="str">
            <v>RAWLINS</v>
          </cell>
          <cell r="K76" t="str">
            <v>Kansas</v>
          </cell>
          <cell r="L76">
            <v>5</v>
          </cell>
        </row>
        <row r="77">
          <cell r="A77" t="str">
            <v>POTTAWATOMIE</v>
          </cell>
          <cell r="B77" t="str">
            <v>Kansas</v>
          </cell>
          <cell r="C77">
            <v>14</v>
          </cell>
          <cell r="E77" t="str">
            <v>POTTAWATOMIE</v>
          </cell>
          <cell r="F77" t="str">
            <v>Kansas</v>
          </cell>
          <cell r="G77">
            <v>15</v>
          </cell>
          <cell r="J77" t="str">
            <v>RENO</v>
          </cell>
          <cell r="K77" t="str">
            <v>Kansas</v>
          </cell>
          <cell r="L77">
            <v>83</v>
          </cell>
        </row>
        <row r="78">
          <cell r="A78" t="str">
            <v>PRATT</v>
          </cell>
          <cell r="B78" t="str">
            <v>Kansas</v>
          </cell>
          <cell r="C78">
            <v>9</v>
          </cell>
          <cell r="E78" t="str">
            <v>PRATT</v>
          </cell>
          <cell r="F78" t="str">
            <v>Kansas</v>
          </cell>
          <cell r="G78">
            <v>16</v>
          </cell>
          <cell r="J78" t="str">
            <v>RICE</v>
          </cell>
          <cell r="K78" t="str">
            <v>Kansas</v>
          </cell>
          <cell r="L78">
            <v>9</v>
          </cell>
        </row>
        <row r="79">
          <cell r="A79" t="str">
            <v>RAWLINS</v>
          </cell>
          <cell r="B79" t="str">
            <v>Kansas</v>
          </cell>
          <cell r="C79">
            <v>10</v>
          </cell>
          <cell r="E79" t="str">
            <v>RAWLINS</v>
          </cell>
          <cell r="F79" t="str">
            <v>Kansas</v>
          </cell>
          <cell r="G79">
            <v>23</v>
          </cell>
          <cell r="J79" t="str">
            <v>RILEY</v>
          </cell>
          <cell r="K79" t="str">
            <v>Kansas</v>
          </cell>
          <cell r="L79">
            <v>31</v>
          </cell>
        </row>
        <row r="80">
          <cell r="A80" t="str">
            <v>RENO</v>
          </cell>
          <cell r="B80" t="str">
            <v>Kansas</v>
          </cell>
          <cell r="C80">
            <v>117</v>
          </cell>
          <cell r="E80" t="str">
            <v>RENO</v>
          </cell>
          <cell r="F80" t="str">
            <v>Kansas</v>
          </cell>
          <cell r="G80">
            <v>223</v>
          </cell>
          <cell r="J80" t="str">
            <v>ROOKS</v>
          </cell>
          <cell r="K80" t="str">
            <v>Kansas</v>
          </cell>
          <cell r="L80">
            <v>6</v>
          </cell>
        </row>
        <row r="81">
          <cell r="A81" t="str">
            <v>REPUBLIC</v>
          </cell>
          <cell r="B81" t="str">
            <v>Kansas</v>
          </cell>
          <cell r="C81">
            <v>1</v>
          </cell>
          <cell r="E81" t="str">
            <v>REPUBLIC</v>
          </cell>
          <cell r="F81" t="str">
            <v>Kansas</v>
          </cell>
          <cell r="G81">
            <v>2</v>
          </cell>
          <cell r="J81" t="str">
            <v>RUSH</v>
          </cell>
          <cell r="K81" t="str">
            <v>Kansas</v>
          </cell>
          <cell r="L81">
            <v>11</v>
          </cell>
        </row>
        <row r="82">
          <cell r="A82" t="str">
            <v>RICE</v>
          </cell>
          <cell r="B82" t="str">
            <v>Kansas</v>
          </cell>
          <cell r="C82">
            <v>8</v>
          </cell>
          <cell r="E82" t="str">
            <v>RICE</v>
          </cell>
          <cell r="F82" t="str">
            <v>Kansas</v>
          </cell>
          <cell r="G82">
            <v>48</v>
          </cell>
          <cell r="J82" t="str">
            <v>RUSSELL</v>
          </cell>
          <cell r="K82" t="str">
            <v>Kansas</v>
          </cell>
          <cell r="L82">
            <v>10</v>
          </cell>
        </row>
        <row r="83">
          <cell r="A83" t="str">
            <v>RILEY</v>
          </cell>
          <cell r="B83" t="str">
            <v>Kansas</v>
          </cell>
          <cell r="C83">
            <v>57</v>
          </cell>
          <cell r="E83" t="str">
            <v>RILEY</v>
          </cell>
          <cell r="F83" t="str">
            <v>Kansas</v>
          </cell>
          <cell r="G83">
            <v>60</v>
          </cell>
          <cell r="J83" t="str">
            <v>SALINE</v>
          </cell>
          <cell r="K83" t="str">
            <v>Kansas</v>
          </cell>
          <cell r="L83">
            <v>81</v>
          </cell>
        </row>
        <row r="84">
          <cell r="A84" t="str">
            <v>ROOKS</v>
          </cell>
          <cell r="B84" t="str">
            <v>Kansas</v>
          </cell>
          <cell r="C84">
            <v>6</v>
          </cell>
          <cell r="E84" t="str">
            <v>ROOKS</v>
          </cell>
          <cell r="F84" t="str">
            <v>Kansas</v>
          </cell>
          <cell r="G84">
            <v>25</v>
          </cell>
          <cell r="J84" t="str">
            <v>SCOTT</v>
          </cell>
          <cell r="K84" t="str">
            <v>Kansas</v>
          </cell>
          <cell r="L84">
            <v>7</v>
          </cell>
        </row>
        <row r="85">
          <cell r="A85" t="str">
            <v>RUSH</v>
          </cell>
          <cell r="B85" t="str">
            <v>Kansas</v>
          </cell>
          <cell r="C85">
            <v>10</v>
          </cell>
          <cell r="E85" t="str">
            <v>RUSH</v>
          </cell>
          <cell r="F85" t="str">
            <v>Kansas</v>
          </cell>
          <cell r="G85">
            <v>25</v>
          </cell>
          <cell r="J85" t="str">
            <v>SEDGWICK</v>
          </cell>
          <cell r="K85" t="str">
            <v>Kansas</v>
          </cell>
          <cell r="L85">
            <v>191</v>
          </cell>
        </row>
        <row r="86">
          <cell r="A86" t="str">
            <v>RUSSELL</v>
          </cell>
          <cell r="B86" t="str">
            <v>Kansas</v>
          </cell>
          <cell r="C86">
            <v>21</v>
          </cell>
          <cell r="E86" t="str">
            <v>RUSSELL</v>
          </cell>
          <cell r="F86" t="str">
            <v>Kansas</v>
          </cell>
          <cell r="G86">
            <v>61</v>
          </cell>
          <cell r="J86" t="str">
            <v>SEWARD</v>
          </cell>
          <cell r="K86" t="str">
            <v>Kansas</v>
          </cell>
          <cell r="L86">
            <v>26</v>
          </cell>
        </row>
        <row r="87">
          <cell r="A87" t="str">
            <v>SALINE</v>
          </cell>
          <cell r="B87" t="str">
            <v>Kansas</v>
          </cell>
          <cell r="C87">
            <v>140</v>
          </cell>
          <cell r="E87" t="str">
            <v>SALINE</v>
          </cell>
          <cell r="F87" t="str">
            <v>Kansas</v>
          </cell>
          <cell r="G87">
            <v>343</v>
          </cell>
          <cell r="J87" t="str">
            <v>SHAWNEE</v>
          </cell>
          <cell r="K87" t="str">
            <v>Kansas</v>
          </cell>
          <cell r="L87">
            <v>82</v>
          </cell>
        </row>
        <row r="88">
          <cell r="A88" t="str">
            <v>SCOTT</v>
          </cell>
          <cell r="B88" t="str">
            <v>Kansas</v>
          </cell>
          <cell r="C88">
            <v>14</v>
          </cell>
          <cell r="E88" t="str">
            <v>SCOTT</v>
          </cell>
          <cell r="F88" t="str">
            <v>Kansas</v>
          </cell>
          <cell r="G88">
            <v>15</v>
          </cell>
          <cell r="J88" t="str">
            <v>SHERIDAN</v>
          </cell>
          <cell r="K88" t="str">
            <v>Kansas</v>
          </cell>
          <cell r="L88">
            <v>1</v>
          </cell>
        </row>
        <row r="89">
          <cell r="A89" t="str">
            <v>SEDGWICK</v>
          </cell>
          <cell r="B89" t="str">
            <v>Kansas</v>
          </cell>
          <cell r="C89">
            <v>430</v>
          </cell>
          <cell r="E89" t="str">
            <v>SEDGWICK</v>
          </cell>
          <cell r="F89" t="str">
            <v>Kansas</v>
          </cell>
          <cell r="G89">
            <v>452</v>
          </cell>
          <cell r="J89" t="str">
            <v>SHERMAN</v>
          </cell>
          <cell r="K89" t="str">
            <v>Kansas</v>
          </cell>
          <cell r="L89">
            <v>7</v>
          </cell>
        </row>
        <row r="90">
          <cell r="A90" t="str">
            <v>SEWARD</v>
          </cell>
          <cell r="B90" t="str">
            <v>Kansas</v>
          </cell>
          <cell r="C90">
            <v>67</v>
          </cell>
          <cell r="E90" t="str">
            <v>SEWARD</v>
          </cell>
          <cell r="F90" t="str">
            <v>Kansas</v>
          </cell>
          <cell r="G90">
            <v>137</v>
          </cell>
          <cell r="J90" t="str">
            <v>SMITH</v>
          </cell>
          <cell r="K90" t="str">
            <v>Kansas</v>
          </cell>
          <cell r="L90">
            <v>3</v>
          </cell>
        </row>
        <row r="91">
          <cell r="A91" t="str">
            <v>SHAWNEE</v>
          </cell>
          <cell r="B91" t="str">
            <v>Kansas</v>
          </cell>
          <cell r="C91">
            <v>155</v>
          </cell>
          <cell r="E91" t="str">
            <v>SHAWNEE</v>
          </cell>
          <cell r="F91" t="str">
            <v>Kansas</v>
          </cell>
          <cell r="G91">
            <v>167</v>
          </cell>
          <cell r="J91" t="str">
            <v>STAFFORD</v>
          </cell>
          <cell r="K91" t="str">
            <v>Kansas</v>
          </cell>
          <cell r="L91">
            <v>5</v>
          </cell>
        </row>
        <row r="92">
          <cell r="A92" t="str">
            <v>SHERMAN</v>
          </cell>
          <cell r="B92" t="str">
            <v>Kansas</v>
          </cell>
          <cell r="C92">
            <v>12</v>
          </cell>
          <cell r="E92" t="str">
            <v>SHERIDAN</v>
          </cell>
          <cell r="F92" t="str">
            <v>Kansas</v>
          </cell>
          <cell r="G92">
            <v>5</v>
          </cell>
          <cell r="J92" t="str">
            <v>STANTON</v>
          </cell>
          <cell r="K92" t="str">
            <v>Kansas</v>
          </cell>
          <cell r="L92">
            <v>1</v>
          </cell>
        </row>
        <row r="93">
          <cell r="A93" t="str">
            <v>SMITH</v>
          </cell>
          <cell r="B93" t="str">
            <v>Kansas</v>
          </cell>
          <cell r="C93">
            <v>7</v>
          </cell>
          <cell r="E93" t="str">
            <v>SHERMAN</v>
          </cell>
          <cell r="F93" t="str">
            <v>Kansas</v>
          </cell>
          <cell r="G93">
            <v>34</v>
          </cell>
          <cell r="J93" t="str">
            <v>STEVENS</v>
          </cell>
          <cell r="K93" t="str">
            <v>Kansas</v>
          </cell>
          <cell r="L93">
            <v>2</v>
          </cell>
        </row>
        <row r="94">
          <cell r="A94" t="str">
            <v>STAFFORD</v>
          </cell>
          <cell r="B94" t="str">
            <v>Kansas</v>
          </cell>
          <cell r="C94">
            <v>11</v>
          </cell>
          <cell r="E94" t="str">
            <v>SMITH</v>
          </cell>
          <cell r="F94" t="str">
            <v>Kansas</v>
          </cell>
          <cell r="G94">
            <v>24</v>
          </cell>
          <cell r="J94" t="str">
            <v>SUMNER</v>
          </cell>
          <cell r="K94" t="str">
            <v>Kansas</v>
          </cell>
          <cell r="L94">
            <v>6</v>
          </cell>
        </row>
        <row r="95">
          <cell r="A95" t="str">
            <v>STANTON</v>
          </cell>
          <cell r="B95" t="str">
            <v>Kansas</v>
          </cell>
          <cell r="C95">
            <v>2</v>
          </cell>
          <cell r="E95" t="str">
            <v>STAFFORD</v>
          </cell>
          <cell r="F95" t="str">
            <v>Kansas</v>
          </cell>
          <cell r="G95">
            <v>22</v>
          </cell>
          <cell r="J95" t="str">
            <v>THOMAS</v>
          </cell>
          <cell r="K95" t="str">
            <v>Kansas</v>
          </cell>
          <cell r="L95">
            <v>8</v>
          </cell>
        </row>
        <row r="96">
          <cell r="A96" t="str">
            <v>STEVENS</v>
          </cell>
          <cell r="B96" t="str">
            <v>Kansas</v>
          </cell>
          <cell r="C96">
            <v>8</v>
          </cell>
          <cell r="E96" t="str">
            <v>STANTON</v>
          </cell>
          <cell r="F96" t="str">
            <v>Kansas</v>
          </cell>
          <cell r="G96">
            <v>2</v>
          </cell>
          <cell r="J96" t="str">
            <v>TREGO</v>
          </cell>
          <cell r="K96" t="str">
            <v>Kansas</v>
          </cell>
          <cell r="L96">
            <v>4</v>
          </cell>
        </row>
        <row r="97">
          <cell r="A97" t="str">
            <v>SUMNER</v>
          </cell>
          <cell r="B97" t="str">
            <v>Kansas</v>
          </cell>
          <cell r="C97">
            <v>13</v>
          </cell>
          <cell r="E97" t="str">
            <v>STEVENS</v>
          </cell>
          <cell r="F97" t="str">
            <v>Kansas</v>
          </cell>
          <cell r="G97">
            <v>17</v>
          </cell>
          <cell r="J97" t="str">
            <v>UNKNOWN</v>
          </cell>
          <cell r="K97" t="str">
            <v>Kansas</v>
          </cell>
          <cell r="L97">
            <v>2</v>
          </cell>
        </row>
        <row r="98">
          <cell r="A98" t="str">
            <v>THOMAS</v>
          </cell>
          <cell r="B98" t="str">
            <v>Kansas</v>
          </cell>
          <cell r="C98">
            <v>20</v>
          </cell>
          <cell r="E98" t="str">
            <v>SUMNER</v>
          </cell>
          <cell r="F98" t="str">
            <v>Kansas</v>
          </cell>
          <cell r="G98">
            <v>17</v>
          </cell>
          <cell r="J98" t="str">
            <v>WABAUNSEE</v>
          </cell>
          <cell r="K98" t="str">
            <v>Kansas</v>
          </cell>
          <cell r="L98">
            <v>17</v>
          </cell>
        </row>
        <row r="99">
          <cell r="A99" t="str">
            <v>TREGO</v>
          </cell>
          <cell r="B99" t="str">
            <v>Kansas</v>
          </cell>
          <cell r="C99">
            <v>7</v>
          </cell>
          <cell r="E99" t="str">
            <v>THOMAS</v>
          </cell>
          <cell r="F99" t="str">
            <v>Kansas</v>
          </cell>
          <cell r="G99">
            <v>51</v>
          </cell>
          <cell r="J99" t="str">
            <v>WALLACE</v>
          </cell>
          <cell r="K99" t="str">
            <v>Kansas</v>
          </cell>
          <cell r="L99">
            <v>2</v>
          </cell>
        </row>
        <row r="100">
          <cell r="A100" t="str">
            <v>UNKNOWN</v>
          </cell>
          <cell r="B100" t="str">
            <v>Kansas</v>
          </cell>
          <cell r="C100">
            <v>7</v>
          </cell>
          <cell r="E100" t="str">
            <v>TREGO</v>
          </cell>
          <cell r="F100" t="str">
            <v>Kansas</v>
          </cell>
          <cell r="G100">
            <v>17</v>
          </cell>
          <cell r="J100" t="str">
            <v>WASHINGTON</v>
          </cell>
          <cell r="K100" t="str">
            <v>Kansas</v>
          </cell>
          <cell r="L100">
            <v>1</v>
          </cell>
        </row>
        <row r="101">
          <cell r="A101" t="str">
            <v>WABAUNSEE</v>
          </cell>
          <cell r="B101" t="str">
            <v>Kansas</v>
          </cell>
          <cell r="C101">
            <v>20</v>
          </cell>
          <cell r="E101" t="str">
            <v>UNKNOWN</v>
          </cell>
          <cell r="F101" t="str">
            <v>Kansas</v>
          </cell>
          <cell r="G101">
            <v>7</v>
          </cell>
          <cell r="J101" t="str">
            <v>WILSON</v>
          </cell>
          <cell r="K101" t="str">
            <v>Kansas</v>
          </cell>
          <cell r="L101">
            <v>23</v>
          </cell>
        </row>
        <row r="102">
          <cell r="A102" t="str">
            <v>WALLACE</v>
          </cell>
          <cell r="B102" t="str">
            <v>Kansas</v>
          </cell>
          <cell r="C102">
            <v>2</v>
          </cell>
          <cell r="E102" t="str">
            <v>WABAUNSEE</v>
          </cell>
          <cell r="F102" t="str">
            <v>Kansas</v>
          </cell>
          <cell r="G102">
            <v>27</v>
          </cell>
          <cell r="J102" t="str">
            <v>WOODSON</v>
          </cell>
          <cell r="K102" t="str">
            <v>Kansas</v>
          </cell>
          <cell r="L102">
            <v>3</v>
          </cell>
        </row>
        <row r="103">
          <cell r="A103" t="str">
            <v>WASHINGTON</v>
          </cell>
          <cell r="B103" t="str">
            <v>Kansas</v>
          </cell>
          <cell r="C103">
            <v>2</v>
          </cell>
          <cell r="E103" t="str">
            <v>WALLACE</v>
          </cell>
          <cell r="F103" t="str">
            <v>Kansas</v>
          </cell>
          <cell r="G103">
            <v>3</v>
          </cell>
          <cell r="J103" t="str">
            <v>WYANDOTTE</v>
          </cell>
          <cell r="K103" t="str">
            <v>Kansas</v>
          </cell>
          <cell r="L103">
            <v>130</v>
          </cell>
        </row>
        <row r="104">
          <cell r="A104" t="str">
            <v>WICHITA</v>
          </cell>
          <cell r="B104" t="str">
            <v>Kansas</v>
          </cell>
          <cell r="C104">
            <v>1</v>
          </cell>
          <cell r="E104" t="str">
            <v>WASHINGTON</v>
          </cell>
          <cell r="F104" t="str">
            <v>Kansas</v>
          </cell>
          <cell r="G104">
            <v>2</v>
          </cell>
        </row>
        <row r="105">
          <cell r="A105" t="str">
            <v>WILSON</v>
          </cell>
          <cell r="B105" t="str">
            <v>Kansas</v>
          </cell>
          <cell r="C105">
            <v>25</v>
          </cell>
          <cell r="E105" t="str">
            <v>WICHITA</v>
          </cell>
          <cell r="F105" t="str">
            <v>Kansas</v>
          </cell>
          <cell r="G105">
            <v>3</v>
          </cell>
        </row>
        <row r="106">
          <cell r="A106" t="str">
            <v>WOODSON</v>
          </cell>
          <cell r="B106" t="str">
            <v>Kansas</v>
          </cell>
          <cell r="C106">
            <v>7</v>
          </cell>
          <cell r="E106" t="str">
            <v>WILSON</v>
          </cell>
          <cell r="F106" t="str">
            <v>Kansas</v>
          </cell>
          <cell r="G106">
            <v>46</v>
          </cell>
        </row>
        <row r="107">
          <cell r="A107" t="str">
            <v>WYANDOTTE</v>
          </cell>
          <cell r="B107" t="str">
            <v>Kansas</v>
          </cell>
          <cell r="C107">
            <v>141</v>
          </cell>
          <cell r="E107" t="str">
            <v>WOODSON</v>
          </cell>
          <cell r="F107" t="str">
            <v>Kansas</v>
          </cell>
          <cell r="G107">
            <v>17</v>
          </cell>
        </row>
        <row r="108">
          <cell r="E108" t="str">
            <v>WYANDOTTE</v>
          </cell>
          <cell r="F108" t="str">
            <v>Kansas</v>
          </cell>
          <cell r="G108">
            <v>143</v>
          </cell>
        </row>
      </sheetData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DB2CF-3FE6-4253-B618-52662970ECCA}">
  <dimension ref="A1"/>
  <sheetViews>
    <sheetView workbookViewId="0">
      <selection activeCell="A2" sqref="A2"/>
    </sheetView>
  </sheetViews>
  <sheetFormatPr defaultRowHeight="15" x14ac:dyDescent="0.25"/>
  <sheetData>
    <row r="1" spans="1:1" x14ac:dyDescent="0.25">
      <c r="A1" t="s">
        <v>70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97B9D-4467-4E9C-BF71-5E6AA88AD9B9}">
  <dimension ref="A1"/>
  <sheetViews>
    <sheetView workbookViewId="0">
      <selection activeCell="H14" sqref="H14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3"/>
  <sheetViews>
    <sheetView tabSelected="1" zoomScaleNormal="100" workbookViewId="0">
      <selection activeCell="B16" sqref="B16:D16"/>
    </sheetView>
  </sheetViews>
  <sheetFormatPr defaultRowHeight="15" x14ac:dyDescent="0.25"/>
  <cols>
    <col min="1" max="1" width="23.140625" style="1" bestFit="1" customWidth="1"/>
    <col min="4" max="4" width="11" customWidth="1"/>
    <col min="7" max="7" width="10.140625" bestFit="1" customWidth="1"/>
    <col min="10" max="10" width="11.140625" customWidth="1"/>
    <col min="12" max="14" width="12" customWidth="1"/>
    <col min="16" max="16" width="8.85546875" bestFit="1" customWidth="1"/>
  </cols>
  <sheetData>
    <row r="1" spans="1:20" ht="44.25" customHeight="1" x14ac:dyDescent="0.25">
      <c r="A1" s="44" t="s">
        <v>16</v>
      </c>
      <c r="B1" s="44"/>
      <c r="C1" s="44"/>
      <c r="D1" s="44"/>
      <c r="E1" s="44"/>
      <c r="F1" s="44"/>
      <c r="G1" s="44"/>
      <c r="H1" s="44"/>
      <c r="J1" t="s">
        <v>71</v>
      </c>
    </row>
    <row r="3" spans="1:20" ht="30" x14ac:dyDescent="0.25">
      <c r="A3" s="6" t="s">
        <v>57</v>
      </c>
      <c r="B3" s="39" t="s">
        <v>31</v>
      </c>
      <c r="C3" s="39" t="s">
        <v>32</v>
      </c>
      <c r="D3" s="39" t="s">
        <v>33</v>
      </c>
      <c r="E3" s="39" t="s">
        <v>34</v>
      </c>
      <c r="F3" s="39" t="s">
        <v>35</v>
      </c>
      <c r="G3" s="39" t="s">
        <v>36</v>
      </c>
      <c r="H3" s="39" t="s">
        <v>25</v>
      </c>
      <c r="I3" s="39" t="s">
        <v>26</v>
      </c>
      <c r="J3" s="39" t="s">
        <v>27</v>
      </c>
      <c r="K3" s="39" t="s">
        <v>28</v>
      </c>
      <c r="L3" s="39" t="s">
        <v>29</v>
      </c>
      <c r="M3" s="39" t="s">
        <v>30</v>
      </c>
      <c r="N3" s="39" t="s">
        <v>56</v>
      </c>
      <c r="O3" s="39" t="s">
        <v>37</v>
      </c>
      <c r="P3" s="22" t="s">
        <v>90</v>
      </c>
    </row>
    <row r="4" spans="1:20" x14ac:dyDescent="0.25">
      <c r="A4" s="26" t="s">
        <v>78</v>
      </c>
      <c r="B4" s="31">
        <v>24</v>
      </c>
      <c r="C4" s="31">
        <v>23</v>
      </c>
      <c r="D4" s="31">
        <v>31</v>
      </c>
      <c r="E4" s="31"/>
      <c r="F4" s="31"/>
      <c r="G4" s="31"/>
      <c r="H4" s="31"/>
      <c r="I4" s="31"/>
      <c r="J4" s="31"/>
      <c r="K4" s="31"/>
      <c r="L4" s="31"/>
      <c r="M4" s="31"/>
      <c r="N4" s="41">
        <f>AVERAGE(B4:M4)</f>
        <v>26</v>
      </c>
      <c r="O4" s="31">
        <f>SUM(B4:M4)</f>
        <v>78</v>
      </c>
      <c r="P4" s="38">
        <f>O4/6307</f>
        <v>1.2367211035357539E-2</v>
      </c>
      <c r="T4" s="25"/>
    </row>
    <row r="5" spans="1:20" x14ac:dyDescent="0.25">
      <c r="A5" s="27" t="s">
        <v>79</v>
      </c>
      <c r="B5" s="31">
        <v>7</v>
      </c>
      <c r="C5" s="31">
        <v>10</v>
      </c>
      <c r="D5" s="31">
        <v>7</v>
      </c>
      <c r="E5" s="31"/>
      <c r="F5" s="31"/>
      <c r="G5" s="31"/>
      <c r="H5" s="31"/>
      <c r="I5" s="31"/>
      <c r="J5" s="31"/>
      <c r="K5" s="31"/>
      <c r="L5" s="31"/>
      <c r="M5" s="31"/>
      <c r="N5" s="41">
        <f>AVERAGE(B5:M5)</f>
        <v>8</v>
      </c>
      <c r="O5" s="31">
        <f>SUM(B5:M5)</f>
        <v>24</v>
      </c>
      <c r="P5" s="38">
        <f t="shared" ref="P5:P14" si="0">O5/6307</f>
        <v>3.8052957031869351E-3</v>
      </c>
      <c r="T5" s="25"/>
    </row>
    <row r="6" spans="1:20" x14ac:dyDescent="0.25">
      <c r="A6" s="27" t="s">
        <v>80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41" t="e">
        <f t="shared" ref="N6:N13" si="1">AVERAGE(B6:M6)</f>
        <v>#DIV/0!</v>
      </c>
      <c r="O6" s="31">
        <f t="shared" ref="O6:O13" si="2">SUM(B6:M6)</f>
        <v>0</v>
      </c>
      <c r="P6" s="38">
        <f t="shared" si="0"/>
        <v>0</v>
      </c>
      <c r="T6" s="25"/>
    </row>
    <row r="7" spans="1:20" x14ac:dyDescent="0.25">
      <c r="A7" s="27" t="s">
        <v>10</v>
      </c>
      <c r="B7" s="31">
        <v>25</v>
      </c>
      <c r="C7" s="31">
        <v>15</v>
      </c>
      <c r="D7" s="31">
        <v>28</v>
      </c>
      <c r="E7" s="31"/>
      <c r="F7" s="31"/>
      <c r="G7" s="31"/>
      <c r="H7" s="31"/>
      <c r="I7" s="31"/>
      <c r="J7" s="31"/>
      <c r="K7" s="31"/>
      <c r="L7" s="31"/>
      <c r="M7" s="31"/>
      <c r="N7" s="41">
        <f t="shared" si="1"/>
        <v>22.666666666666668</v>
      </c>
      <c r="O7" s="31">
        <f t="shared" si="2"/>
        <v>68</v>
      </c>
      <c r="P7" s="38">
        <f t="shared" si="0"/>
        <v>1.078167115902965E-2</v>
      </c>
      <c r="T7" s="25"/>
    </row>
    <row r="8" spans="1:20" x14ac:dyDescent="0.25">
      <c r="A8" s="27" t="s">
        <v>81</v>
      </c>
      <c r="B8" s="31">
        <v>6</v>
      </c>
      <c r="C8" s="31">
        <v>5</v>
      </c>
      <c r="D8" s="31">
        <v>2</v>
      </c>
      <c r="E8" s="31"/>
      <c r="F8" s="31"/>
      <c r="G8" s="31"/>
      <c r="H8" s="31"/>
      <c r="I8" s="31"/>
      <c r="J8" s="31"/>
      <c r="K8" s="31"/>
      <c r="L8" s="31"/>
      <c r="M8" s="31"/>
      <c r="N8" s="41">
        <f t="shared" si="1"/>
        <v>4.333333333333333</v>
      </c>
      <c r="O8" s="31">
        <f t="shared" si="2"/>
        <v>13</v>
      </c>
      <c r="P8" s="38">
        <f t="shared" si="0"/>
        <v>2.0612018392262565E-3</v>
      </c>
      <c r="T8" s="25"/>
    </row>
    <row r="9" spans="1:20" x14ac:dyDescent="0.25">
      <c r="A9" s="27" t="s">
        <v>82</v>
      </c>
      <c r="B9" s="31"/>
      <c r="C9" s="31"/>
      <c r="D9" s="31">
        <v>1</v>
      </c>
      <c r="E9" s="31"/>
      <c r="F9" s="31"/>
      <c r="G9" s="31"/>
      <c r="H9" s="31"/>
      <c r="I9" s="31"/>
      <c r="J9" s="31"/>
      <c r="K9" s="31"/>
      <c r="L9" s="31"/>
      <c r="M9" s="31"/>
      <c r="N9" s="41">
        <f t="shared" si="1"/>
        <v>1</v>
      </c>
      <c r="O9" s="31">
        <f t="shared" si="2"/>
        <v>1</v>
      </c>
      <c r="P9" s="38">
        <f t="shared" si="0"/>
        <v>1.5855398763278897E-4</v>
      </c>
      <c r="T9" s="25"/>
    </row>
    <row r="10" spans="1:20" x14ac:dyDescent="0.25">
      <c r="A10" s="27" t="s">
        <v>83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41" t="e">
        <f t="shared" si="1"/>
        <v>#DIV/0!</v>
      </c>
      <c r="O10" s="31">
        <f t="shared" si="2"/>
        <v>0</v>
      </c>
      <c r="P10" s="38">
        <f t="shared" si="0"/>
        <v>0</v>
      </c>
      <c r="T10" s="25"/>
    </row>
    <row r="11" spans="1:20" x14ac:dyDescent="0.25">
      <c r="A11" s="27" t="s">
        <v>9</v>
      </c>
      <c r="B11" s="31">
        <v>1</v>
      </c>
      <c r="C11" s="31"/>
      <c r="D11" s="31">
        <v>2</v>
      </c>
      <c r="E11" s="31"/>
      <c r="F11" s="31"/>
      <c r="G11" s="31"/>
      <c r="H11" s="31"/>
      <c r="I11" s="31"/>
      <c r="J11" s="31"/>
      <c r="K11" s="31"/>
      <c r="L11" s="31"/>
      <c r="M11" s="31"/>
      <c r="N11" s="41">
        <f t="shared" si="1"/>
        <v>1.5</v>
      </c>
      <c r="O11" s="31">
        <f t="shared" si="2"/>
        <v>3</v>
      </c>
      <c r="P11" s="38">
        <f t="shared" si="0"/>
        <v>4.7566196289836689E-4</v>
      </c>
      <c r="T11" s="25"/>
    </row>
    <row r="12" spans="1:20" x14ac:dyDescent="0.25">
      <c r="A12" s="27" t="s">
        <v>84</v>
      </c>
      <c r="B12" s="31">
        <v>1</v>
      </c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41">
        <f t="shared" si="1"/>
        <v>1</v>
      </c>
      <c r="O12" s="31">
        <f t="shared" si="2"/>
        <v>1</v>
      </c>
      <c r="P12" s="38">
        <f t="shared" si="0"/>
        <v>1.5855398763278897E-4</v>
      </c>
      <c r="T12" s="25"/>
    </row>
    <row r="13" spans="1:20" x14ac:dyDescent="0.25">
      <c r="A13" s="27" t="s">
        <v>85</v>
      </c>
      <c r="B13" s="31">
        <v>534</v>
      </c>
      <c r="C13" s="31">
        <v>556</v>
      </c>
      <c r="D13" s="31">
        <v>573</v>
      </c>
      <c r="E13" s="31"/>
      <c r="F13" s="31"/>
      <c r="G13" s="31"/>
      <c r="H13" s="31"/>
      <c r="I13" s="31"/>
      <c r="J13" s="31"/>
      <c r="K13" s="31"/>
      <c r="L13" s="31"/>
      <c r="M13" s="31"/>
      <c r="N13" s="41">
        <f t="shared" si="1"/>
        <v>554.33333333333337</v>
      </c>
      <c r="O13" s="31">
        <f t="shared" si="2"/>
        <v>1663</v>
      </c>
      <c r="P13" s="38">
        <f t="shared" si="0"/>
        <v>0.26367528143332802</v>
      </c>
      <c r="T13" s="25"/>
    </row>
    <row r="14" spans="1:20" x14ac:dyDescent="0.25">
      <c r="A14" s="27" t="s">
        <v>11</v>
      </c>
      <c r="B14" s="31">
        <v>5</v>
      </c>
      <c r="C14" s="31">
        <v>5</v>
      </c>
      <c r="D14" s="31">
        <v>7</v>
      </c>
      <c r="E14" s="31"/>
      <c r="F14" s="31"/>
      <c r="G14" s="31"/>
      <c r="H14" s="31"/>
      <c r="I14" s="31"/>
      <c r="J14" s="31"/>
      <c r="K14" s="31"/>
      <c r="L14" s="31"/>
      <c r="M14" s="31"/>
      <c r="N14" s="41">
        <f>AVERAGE(B14:M14)</f>
        <v>5.666666666666667</v>
      </c>
      <c r="O14" s="31">
        <f>SUM(B14:M14)</f>
        <v>17</v>
      </c>
      <c r="P14" s="38">
        <f t="shared" si="0"/>
        <v>2.6954177897574125E-3</v>
      </c>
      <c r="T14" s="25"/>
    </row>
    <row r="15" spans="1:20" x14ac:dyDescent="0.25">
      <c r="A15" s="3" t="s">
        <v>12</v>
      </c>
      <c r="B15" s="34">
        <f t="shared" ref="B15" si="3">SUM(B4:B14)</f>
        <v>603</v>
      </c>
      <c r="C15" s="34">
        <f t="shared" ref="C15" si="4">SUM(C4:C14)</f>
        <v>614</v>
      </c>
      <c r="D15" s="34">
        <f>SUM(D4:D14)</f>
        <v>651</v>
      </c>
      <c r="E15" s="34">
        <f t="shared" ref="E15:G15" si="5">SUM(E4:E14)</f>
        <v>0</v>
      </c>
      <c r="F15" s="34">
        <f t="shared" si="5"/>
        <v>0</v>
      </c>
      <c r="G15" s="34">
        <f t="shared" si="5"/>
        <v>0</v>
      </c>
      <c r="H15" s="34">
        <f>SUM(H4:H14)</f>
        <v>0</v>
      </c>
      <c r="I15" s="34">
        <f t="shared" ref="I15" si="6">SUM(I4:I14)</f>
        <v>0</v>
      </c>
      <c r="J15" s="34">
        <f t="shared" ref="J15" si="7">SUM(J4:J14)</f>
        <v>0</v>
      </c>
      <c r="K15" s="34">
        <f t="shared" ref="K15" si="8">SUM(K4:K14)</f>
        <v>0</v>
      </c>
      <c r="L15" s="34">
        <f t="shared" ref="L15" si="9">SUM(L4:L14)</f>
        <v>0</v>
      </c>
      <c r="M15" s="34">
        <f t="shared" ref="M15" si="10">SUM(M4:M14)</f>
        <v>0</v>
      </c>
      <c r="N15" s="32"/>
      <c r="O15" s="32">
        <f>SUM(O4:O14)</f>
        <v>1868</v>
      </c>
      <c r="T15" s="25"/>
    </row>
    <row r="16" spans="1:20" x14ac:dyDescent="0.25"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T16" s="25"/>
    </row>
    <row r="17" spans="1:15" ht="30" x14ac:dyDescent="0.25">
      <c r="A17" s="6" t="s">
        <v>0</v>
      </c>
      <c r="B17" s="39" t="s">
        <v>31</v>
      </c>
      <c r="C17" s="39" t="s">
        <v>32</v>
      </c>
      <c r="D17" s="39" t="s">
        <v>33</v>
      </c>
      <c r="E17" s="39" t="s">
        <v>34</v>
      </c>
      <c r="F17" s="39" t="s">
        <v>35</v>
      </c>
      <c r="G17" s="39" t="s">
        <v>36</v>
      </c>
      <c r="H17" s="39" t="s">
        <v>25</v>
      </c>
      <c r="I17" s="39" t="s">
        <v>26</v>
      </c>
      <c r="J17" s="39" t="s">
        <v>27</v>
      </c>
      <c r="K17" s="39" t="s">
        <v>28</v>
      </c>
      <c r="L17" s="39" t="s">
        <v>29</v>
      </c>
      <c r="M17" s="39" t="s">
        <v>30</v>
      </c>
      <c r="N17" s="39" t="s">
        <v>56</v>
      </c>
      <c r="O17" s="39" t="s">
        <v>37</v>
      </c>
    </row>
    <row r="18" spans="1:15" x14ac:dyDescent="0.25">
      <c r="A18" s="14" t="s">
        <v>1</v>
      </c>
      <c r="B18" s="31">
        <v>26</v>
      </c>
      <c r="C18" s="31">
        <v>43</v>
      </c>
      <c r="D18" s="31">
        <v>56</v>
      </c>
      <c r="E18" s="31"/>
      <c r="F18" s="31"/>
      <c r="G18" s="31"/>
      <c r="H18" s="31"/>
      <c r="I18" s="31"/>
      <c r="J18" s="31"/>
      <c r="K18" s="31"/>
      <c r="L18" s="31"/>
      <c r="M18" s="31"/>
      <c r="N18" s="41">
        <f>AVERAGE(B18:M18)</f>
        <v>41.666666666666664</v>
      </c>
      <c r="O18" s="31">
        <f>SUM(B18:M18)</f>
        <v>125</v>
      </c>
    </row>
    <row r="19" spans="1:15" x14ac:dyDescent="0.25">
      <c r="A19" s="14" t="s">
        <v>2</v>
      </c>
      <c r="B19" s="31">
        <v>77</v>
      </c>
      <c r="C19" s="31">
        <v>115</v>
      </c>
      <c r="D19" s="31">
        <v>136</v>
      </c>
      <c r="E19" s="31"/>
      <c r="F19" s="31"/>
      <c r="G19" s="31"/>
      <c r="H19" s="31"/>
      <c r="I19" s="31"/>
      <c r="J19" s="31"/>
      <c r="K19" s="31"/>
      <c r="L19" s="31"/>
      <c r="M19" s="31"/>
      <c r="N19" s="41">
        <f t="shared" ref="N19:N25" si="11">AVERAGE(B19:M19)</f>
        <v>109.33333333333333</v>
      </c>
      <c r="O19" s="31">
        <f t="shared" ref="O19:O25" si="12">SUM(B19:M19)</f>
        <v>328</v>
      </c>
    </row>
    <row r="20" spans="1:15" x14ac:dyDescent="0.25">
      <c r="A20" s="14" t="s">
        <v>3</v>
      </c>
      <c r="B20" s="31">
        <v>39</v>
      </c>
      <c r="C20" s="31">
        <v>43</v>
      </c>
      <c r="D20" s="31">
        <v>39</v>
      </c>
      <c r="E20" s="31"/>
      <c r="F20" s="31"/>
      <c r="G20" s="31"/>
      <c r="H20" s="31"/>
      <c r="I20" s="31"/>
      <c r="J20" s="31"/>
      <c r="K20" s="31"/>
      <c r="L20" s="31"/>
      <c r="M20" s="31"/>
      <c r="N20" s="41">
        <f t="shared" si="11"/>
        <v>40.333333333333336</v>
      </c>
      <c r="O20" s="31">
        <f t="shared" si="12"/>
        <v>121</v>
      </c>
    </row>
    <row r="21" spans="1:15" x14ac:dyDescent="0.25">
      <c r="A21" s="14" t="s">
        <v>4</v>
      </c>
      <c r="B21" s="31">
        <v>59</v>
      </c>
      <c r="C21" s="31">
        <v>40</v>
      </c>
      <c r="D21" s="31">
        <v>50</v>
      </c>
      <c r="E21" s="31"/>
      <c r="F21" s="31"/>
      <c r="G21" s="31"/>
      <c r="H21" s="31"/>
      <c r="I21" s="31"/>
      <c r="J21" s="31"/>
      <c r="K21" s="31"/>
      <c r="L21" s="31"/>
      <c r="M21" s="31"/>
      <c r="N21" s="41">
        <f t="shared" si="11"/>
        <v>49.666666666666664</v>
      </c>
      <c r="O21" s="31">
        <f t="shared" si="12"/>
        <v>149</v>
      </c>
    </row>
    <row r="22" spans="1:15" x14ac:dyDescent="0.25">
      <c r="A22" s="14" t="s">
        <v>5</v>
      </c>
      <c r="B22" s="31">
        <v>265</v>
      </c>
      <c r="C22" s="31">
        <v>217</v>
      </c>
      <c r="D22" s="31">
        <v>221</v>
      </c>
      <c r="E22" s="31"/>
      <c r="F22" s="31"/>
      <c r="G22" s="31"/>
      <c r="H22" s="31"/>
      <c r="I22" s="31"/>
      <c r="J22" s="31"/>
      <c r="K22" s="31"/>
      <c r="L22" s="31"/>
      <c r="M22" s="31"/>
      <c r="N22" s="41">
        <f t="shared" si="11"/>
        <v>234.33333333333334</v>
      </c>
      <c r="O22" s="31">
        <f t="shared" si="12"/>
        <v>703</v>
      </c>
    </row>
    <row r="23" spans="1:15" x14ac:dyDescent="0.25">
      <c r="A23" s="14" t="s">
        <v>6</v>
      </c>
      <c r="B23" s="31">
        <v>108</v>
      </c>
      <c r="C23" s="31">
        <v>116</v>
      </c>
      <c r="D23" s="31">
        <v>114</v>
      </c>
      <c r="E23" s="31"/>
      <c r="F23" s="31"/>
      <c r="G23" s="31"/>
      <c r="H23" s="31"/>
      <c r="I23" s="31"/>
      <c r="J23" s="31"/>
      <c r="K23" s="31"/>
      <c r="L23" s="31"/>
      <c r="M23" s="31"/>
      <c r="N23" s="41">
        <f t="shared" si="11"/>
        <v>112.66666666666667</v>
      </c>
      <c r="O23" s="31">
        <f t="shared" si="12"/>
        <v>338</v>
      </c>
    </row>
    <row r="24" spans="1:15" x14ac:dyDescent="0.25">
      <c r="A24" s="14" t="s">
        <v>7</v>
      </c>
      <c r="B24" s="31">
        <v>17</v>
      </c>
      <c r="C24" s="31">
        <v>28</v>
      </c>
      <c r="D24" s="31">
        <v>27</v>
      </c>
      <c r="E24" s="31"/>
      <c r="F24" s="31"/>
      <c r="G24" s="31"/>
      <c r="H24" s="31"/>
      <c r="I24" s="31"/>
      <c r="J24" s="31"/>
      <c r="K24" s="31"/>
      <c r="L24" s="31"/>
      <c r="M24" s="31"/>
      <c r="N24" s="41">
        <f t="shared" si="11"/>
        <v>24</v>
      </c>
      <c r="O24" s="31">
        <f t="shared" si="12"/>
        <v>72</v>
      </c>
    </row>
    <row r="25" spans="1:15" x14ac:dyDescent="0.25">
      <c r="A25" s="14" t="s">
        <v>8</v>
      </c>
      <c r="B25" s="31">
        <v>12</v>
      </c>
      <c r="C25" s="31">
        <v>12</v>
      </c>
      <c r="D25" s="31">
        <v>8</v>
      </c>
      <c r="E25" s="31"/>
      <c r="F25" s="31"/>
      <c r="G25" s="31"/>
      <c r="H25" s="31"/>
      <c r="I25" s="31"/>
      <c r="J25" s="31"/>
      <c r="K25" s="31"/>
      <c r="L25" s="31"/>
      <c r="M25" s="31"/>
      <c r="N25" s="41">
        <f t="shared" si="11"/>
        <v>10.666666666666666</v>
      </c>
      <c r="O25" s="31">
        <f t="shared" si="12"/>
        <v>32</v>
      </c>
    </row>
    <row r="26" spans="1:15" x14ac:dyDescent="0.25">
      <c r="A26" s="15" t="s">
        <v>12</v>
      </c>
      <c r="B26" s="34">
        <f>SUM(B18:B25)</f>
        <v>603</v>
      </c>
      <c r="C26" s="34">
        <f t="shared" ref="C26:M26" si="13">SUM(C18:C25)</f>
        <v>614</v>
      </c>
      <c r="D26" s="34">
        <f t="shared" si="13"/>
        <v>651</v>
      </c>
      <c r="E26" s="34">
        <f t="shared" si="13"/>
        <v>0</v>
      </c>
      <c r="F26" s="34">
        <f t="shared" si="13"/>
        <v>0</v>
      </c>
      <c r="G26" s="34">
        <f t="shared" si="13"/>
        <v>0</v>
      </c>
      <c r="H26" s="34">
        <f t="shared" si="13"/>
        <v>0</v>
      </c>
      <c r="I26" s="34">
        <f t="shared" si="13"/>
        <v>0</v>
      </c>
      <c r="J26" s="34">
        <f t="shared" si="13"/>
        <v>0</v>
      </c>
      <c r="K26" s="34">
        <f t="shared" si="13"/>
        <v>0</v>
      </c>
      <c r="L26" s="34">
        <f t="shared" si="13"/>
        <v>0</v>
      </c>
      <c r="M26" s="34">
        <f t="shared" si="13"/>
        <v>0</v>
      </c>
      <c r="N26" s="43"/>
      <c r="O26" s="43"/>
    </row>
    <row r="28" spans="1:15" ht="30" x14ac:dyDescent="0.25">
      <c r="A28" s="6" t="s">
        <v>58</v>
      </c>
      <c r="B28" s="24" t="s">
        <v>31</v>
      </c>
      <c r="C28" s="24" t="s">
        <v>32</v>
      </c>
      <c r="D28" s="24" t="s">
        <v>33</v>
      </c>
      <c r="E28" s="24" t="s">
        <v>34</v>
      </c>
      <c r="F28" s="24" t="s">
        <v>35</v>
      </c>
      <c r="G28" s="24" t="s">
        <v>36</v>
      </c>
      <c r="H28" s="24" t="s">
        <v>25</v>
      </c>
      <c r="I28" s="24" t="s">
        <v>26</v>
      </c>
      <c r="J28" s="24" t="s">
        <v>27</v>
      </c>
      <c r="K28" s="24" t="s">
        <v>28</v>
      </c>
      <c r="L28" s="24" t="s">
        <v>29</v>
      </c>
      <c r="M28" s="24" t="s">
        <v>30</v>
      </c>
      <c r="N28" s="6" t="s">
        <v>56</v>
      </c>
      <c r="O28" s="6" t="s">
        <v>37</v>
      </c>
    </row>
    <row r="29" spans="1:15" x14ac:dyDescent="0.25">
      <c r="A29" s="14" t="s">
        <v>92</v>
      </c>
      <c r="B29" s="28">
        <v>2265</v>
      </c>
      <c r="C29" s="28">
        <v>2314</v>
      </c>
      <c r="D29" s="28">
        <v>2472</v>
      </c>
      <c r="E29" s="28"/>
      <c r="F29" s="28"/>
      <c r="G29" s="28"/>
      <c r="H29" s="28"/>
      <c r="I29" s="28"/>
      <c r="J29" s="28"/>
      <c r="K29" s="28"/>
      <c r="L29" s="28"/>
      <c r="M29" s="28"/>
      <c r="N29" s="30">
        <f t="shared" ref="N29" si="14">AVERAGE(B29:M29)</f>
        <v>2350.3333333333335</v>
      </c>
      <c r="O29" s="28">
        <f t="shared" ref="O29" si="15">SUM(B29:M29)</f>
        <v>7051</v>
      </c>
    </row>
    <row r="30" spans="1:15" ht="22.5" customHeight="1" x14ac:dyDescent="0.25">
      <c r="A30" s="14" t="s">
        <v>93</v>
      </c>
      <c r="B30" s="28"/>
      <c r="C30" s="28">
        <v>6</v>
      </c>
      <c r="D30" s="28">
        <v>60</v>
      </c>
      <c r="E30" s="28"/>
      <c r="F30" s="28"/>
      <c r="G30" s="28"/>
      <c r="H30" s="28"/>
      <c r="I30" s="28"/>
      <c r="J30" s="28"/>
      <c r="K30" s="28"/>
      <c r="L30" s="28"/>
      <c r="M30" s="28"/>
      <c r="N30" s="30">
        <f t="shared" ref="N30:N32" si="16">AVERAGE(B30:M30)</f>
        <v>33</v>
      </c>
      <c r="O30" s="28">
        <f t="shared" ref="O30:O32" si="17">SUM(B30:M30)</f>
        <v>66</v>
      </c>
    </row>
    <row r="31" spans="1:15" ht="30" x14ac:dyDescent="0.25">
      <c r="A31" s="14" t="s">
        <v>86</v>
      </c>
      <c r="B31" s="28">
        <v>310</v>
      </c>
      <c r="C31" s="28">
        <v>301</v>
      </c>
      <c r="D31" s="28">
        <v>335</v>
      </c>
      <c r="E31" s="28"/>
      <c r="F31" s="28"/>
      <c r="G31" s="28"/>
      <c r="H31" s="28"/>
      <c r="I31" s="28"/>
      <c r="J31" s="28"/>
      <c r="K31" s="28"/>
      <c r="L31" s="28"/>
      <c r="M31" s="28"/>
      <c r="N31" s="30">
        <f t="shared" si="16"/>
        <v>315.33333333333331</v>
      </c>
      <c r="O31" s="28">
        <f t="shared" si="17"/>
        <v>946</v>
      </c>
    </row>
    <row r="32" spans="1:15" x14ac:dyDescent="0.25">
      <c r="A32" s="14" t="s">
        <v>87</v>
      </c>
      <c r="B32" s="28">
        <v>293</v>
      </c>
      <c r="C32" s="28">
        <v>313</v>
      </c>
      <c r="D32" s="28">
        <v>316</v>
      </c>
      <c r="E32" s="28"/>
      <c r="F32" s="28"/>
      <c r="G32" s="28"/>
      <c r="H32" s="28"/>
      <c r="I32" s="28"/>
      <c r="J32" s="28"/>
      <c r="K32" s="28"/>
      <c r="L32" s="28"/>
      <c r="M32" s="28"/>
      <c r="N32" s="30">
        <f t="shared" si="16"/>
        <v>307.33333333333331</v>
      </c>
      <c r="O32" s="28">
        <f t="shared" si="17"/>
        <v>922</v>
      </c>
    </row>
    <row r="33" spans="1:15" x14ac:dyDescent="0.25">
      <c r="A33" s="15" t="s">
        <v>12</v>
      </c>
      <c r="B33" s="36">
        <f>SUM(B30:B32)</f>
        <v>603</v>
      </c>
      <c r="C33" s="36">
        <f t="shared" ref="C33:M33" si="18">SUM(C30:C32)</f>
        <v>620</v>
      </c>
      <c r="D33" s="36">
        <f t="shared" si="18"/>
        <v>711</v>
      </c>
      <c r="E33" s="36">
        <f t="shared" si="18"/>
        <v>0</v>
      </c>
      <c r="F33" s="36">
        <f t="shared" si="18"/>
        <v>0</v>
      </c>
      <c r="G33" s="36">
        <f t="shared" si="18"/>
        <v>0</v>
      </c>
      <c r="H33" s="36">
        <f t="shared" si="18"/>
        <v>0</v>
      </c>
      <c r="I33" s="36">
        <f t="shared" si="18"/>
        <v>0</v>
      </c>
      <c r="J33" s="36">
        <f t="shared" si="18"/>
        <v>0</v>
      </c>
      <c r="K33" s="36">
        <f t="shared" si="18"/>
        <v>0</v>
      </c>
      <c r="L33" s="36">
        <f t="shared" si="18"/>
        <v>0</v>
      </c>
      <c r="M33" s="36">
        <f t="shared" si="18"/>
        <v>0</v>
      </c>
      <c r="N33" s="40"/>
      <c r="O33" s="40"/>
    </row>
  </sheetData>
  <sortState xmlns:xlrd2="http://schemas.microsoft.com/office/spreadsheetml/2017/richdata2" ref="A5:A12">
    <sortCondition ref="A4:A12"/>
  </sortState>
  <mergeCells count="1">
    <mergeCell ref="A1:H1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BF799-9BBA-49B6-9E8C-3850782038EC}">
  <dimension ref="A2:L14"/>
  <sheetViews>
    <sheetView zoomScale="190" zoomScaleNormal="190" workbookViewId="0">
      <selection activeCell="I10" sqref="I10"/>
    </sheetView>
  </sheetViews>
  <sheetFormatPr defaultRowHeight="15" x14ac:dyDescent="0.25"/>
  <cols>
    <col min="1" max="1" width="14.5703125" customWidth="1"/>
    <col min="2" max="2" width="12.85546875" customWidth="1"/>
    <col min="3" max="3" width="11.28515625" customWidth="1"/>
    <col min="4" max="4" width="14.140625" customWidth="1"/>
    <col min="5" max="5" width="21.7109375" style="29" customWidth="1"/>
    <col min="6" max="6" width="18" style="29" customWidth="1"/>
    <col min="12" max="12" width="26.7109375" customWidth="1"/>
  </cols>
  <sheetData>
    <row r="2" spans="1:12" ht="30" customHeight="1" x14ac:dyDescent="0.25">
      <c r="A2" s="46" t="s">
        <v>14</v>
      </c>
      <c r="B2" s="46"/>
      <c r="C2" s="46"/>
      <c r="D2" s="46"/>
      <c r="E2" s="46"/>
      <c r="G2" t="s">
        <v>69</v>
      </c>
      <c r="L2" s="23" t="s">
        <v>75</v>
      </c>
    </row>
    <row r="3" spans="1:12" x14ac:dyDescent="0.25">
      <c r="A3" s="45" t="s">
        <v>0</v>
      </c>
      <c r="B3" s="47" t="s">
        <v>13</v>
      </c>
      <c r="C3" s="47"/>
      <c r="D3" s="47"/>
      <c r="E3" s="47"/>
    </row>
    <row r="4" spans="1:12" ht="30" x14ac:dyDescent="0.25">
      <c r="A4" s="46"/>
      <c r="B4" s="6" t="s">
        <v>65</v>
      </c>
      <c r="C4" s="6" t="s">
        <v>59</v>
      </c>
      <c r="D4" s="6" t="s">
        <v>60</v>
      </c>
      <c r="E4" s="24" t="s">
        <v>66</v>
      </c>
      <c r="F4" s="22" t="s">
        <v>76</v>
      </c>
    </row>
    <row r="5" spans="1:12" x14ac:dyDescent="0.25">
      <c r="A5" s="2" t="s">
        <v>1</v>
      </c>
      <c r="B5" s="2"/>
      <c r="C5" s="28"/>
      <c r="D5" s="28">
        <v>13</v>
      </c>
      <c r="E5" s="28">
        <v>9</v>
      </c>
      <c r="F5" s="29">
        <v>9</v>
      </c>
    </row>
    <row r="6" spans="1:12" x14ac:dyDescent="0.25">
      <c r="A6" s="2" t="s">
        <v>2</v>
      </c>
      <c r="B6" s="2"/>
      <c r="C6" s="28"/>
      <c r="D6" s="28">
        <v>37</v>
      </c>
      <c r="E6" s="28">
        <v>20</v>
      </c>
      <c r="F6" s="29">
        <v>20</v>
      </c>
    </row>
    <row r="7" spans="1:12" x14ac:dyDescent="0.25">
      <c r="A7" s="2" t="s">
        <v>3</v>
      </c>
      <c r="B7" s="2"/>
      <c r="C7" s="28"/>
      <c r="D7" s="28">
        <v>8</v>
      </c>
      <c r="E7" s="28">
        <v>8</v>
      </c>
      <c r="F7" s="29">
        <v>1</v>
      </c>
    </row>
    <row r="8" spans="1:12" x14ac:dyDescent="0.25">
      <c r="A8" s="2" t="s">
        <v>4</v>
      </c>
      <c r="B8" s="2"/>
      <c r="C8" s="28"/>
      <c r="D8" s="28">
        <v>13</v>
      </c>
      <c r="E8" s="28">
        <v>7</v>
      </c>
      <c r="F8" s="29">
        <v>2</v>
      </c>
    </row>
    <row r="9" spans="1:12" x14ac:dyDescent="0.25">
      <c r="A9" s="2" t="s">
        <v>5</v>
      </c>
      <c r="B9" s="2"/>
      <c r="C9" s="28"/>
      <c r="D9" s="28">
        <v>90</v>
      </c>
      <c r="E9" s="28">
        <v>56</v>
      </c>
      <c r="F9" s="29">
        <v>18</v>
      </c>
    </row>
    <row r="10" spans="1:12" x14ac:dyDescent="0.25">
      <c r="A10" s="2" t="s">
        <v>6</v>
      </c>
      <c r="B10" s="2"/>
      <c r="C10" s="28"/>
      <c r="D10" s="28">
        <v>35</v>
      </c>
      <c r="E10" s="28">
        <v>24</v>
      </c>
      <c r="F10" s="29">
        <v>10</v>
      </c>
    </row>
    <row r="11" spans="1:12" x14ac:dyDescent="0.25">
      <c r="A11" s="2" t="s">
        <v>7</v>
      </c>
      <c r="B11" s="2"/>
      <c r="C11" s="28"/>
      <c r="D11" s="28">
        <v>6</v>
      </c>
      <c r="E11" s="28">
        <v>3</v>
      </c>
      <c r="F11" s="29">
        <v>2</v>
      </c>
    </row>
    <row r="12" spans="1:12" x14ac:dyDescent="0.25">
      <c r="A12" s="2" t="s">
        <v>8</v>
      </c>
      <c r="B12" s="2"/>
      <c r="C12" s="28"/>
      <c r="D12" s="28">
        <v>4</v>
      </c>
      <c r="E12" s="28">
        <v>3</v>
      </c>
      <c r="F12" s="29">
        <v>1</v>
      </c>
    </row>
    <row r="13" spans="1:12" x14ac:dyDescent="0.25">
      <c r="A13" s="13" t="s">
        <v>12</v>
      </c>
      <c r="B13" s="13"/>
      <c r="C13" s="28"/>
      <c r="D13" s="28">
        <f t="shared" ref="D13:E13" si="0">SUM(D5:D12)</f>
        <v>206</v>
      </c>
      <c r="E13" s="28">
        <f t="shared" si="0"/>
        <v>130</v>
      </c>
      <c r="F13" s="28">
        <f>SUM(F5:F12)</f>
        <v>63</v>
      </c>
    </row>
    <row r="14" spans="1:12" x14ac:dyDescent="0.25">
      <c r="D14" s="37"/>
      <c r="E14" s="37"/>
      <c r="F14" s="37"/>
    </row>
  </sheetData>
  <mergeCells count="3">
    <mergeCell ref="A3:A4"/>
    <mergeCell ref="B3:E3"/>
    <mergeCell ref="A2:E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5F578-5563-4819-88AC-2B30F9A5C447}">
  <dimension ref="A1:P23"/>
  <sheetViews>
    <sheetView topLeftCell="A5" zoomScale="145" zoomScaleNormal="145" workbookViewId="0">
      <selection activeCell="C14" sqref="C14"/>
    </sheetView>
  </sheetViews>
  <sheetFormatPr defaultColWidth="9.140625" defaultRowHeight="15" x14ac:dyDescent="0.25"/>
  <cols>
    <col min="1" max="1" width="30.5703125" style="7" customWidth="1"/>
    <col min="2" max="2" width="14.140625" style="1" customWidth="1"/>
    <col min="3" max="4" width="9.140625" style="1"/>
    <col min="5" max="5" width="10.140625" style="1" customWidth="1"/>
    <col min="6" max="6" width="9.85546875" style="1" customWidth="1"/>
    <col min="7" max="8" width="10" style="1" customWidth="1"/>
    <col min="9" max="9" width="9.140625" style="1"/>
    <col min="10" max="10" width="11.28515625" style="1" customWidth="1"/>
    <col min="11" max="11" width="9.140625" style="1"/>
    <col min="12" max="12" width="13.140625" style="1" customWidth="1"/>
    <col min="13" max="13" width="12.85546875" style="1" customWidth="1"/>
    <col min="14" max="14" width="11.28515625" style="1" customWidth="1"/>
    <col min="15" max="15" width="12.140625" style="1" bestFit="1" customWidth="1"/>
    <col min="16" max="16384" width="9.140625" style="1"/>
  </cols>
  <sheetData>
    <row r="1" spans="1:16" x14ac:dyDescent="0.25">
      <c r="A1" s="7" t="s">
        <v>39</v>
      </c>
      <c r="B1" s="1" t="s">
        <v>40</v>
      </c>
    </row>
    <row r="2" spans="1:16" ht="30" customHeight="1" x14ac:dyDescent="0.25">
      <c r="A2" s="7">
        <v>3</v>
      </c>
      <c r="B2" s="44" t="s">
        <v>38</v>
      </c>
      <c r="C2" s="44"/>
      <c r="D2" s="44"/>
      <c r="E2" s="44"/>
      <c r="F2" s="44"/>
      <c r="G2" s="44"/>
      <c r="H2" s="44"/>
    </row>
    <row r="3" spans="1:16" ht="30" customHeight="1" x14ac:dyDescent="0.25">
      <c r="A3" s="7">
        <v>4</v>
      </c>
      <c r="B3" s="44" t="s">
        <v>15</v>
      </c>
      <c r="C3" s="44"/>
      <c r="D3" s="44"/>
      <c r="E3" s="44"/>
      <c r="F3" s="44"/>
      <c r="G3" s="44"/>
      <c r="H3" s="44"/>
    </row>
    <row r="4" spans="1:16" x14ac:dyDescent="0.25">
      <c r="A4" s="7">
        <v>5</v>
      </c>
      <c r="B4" s="51" t="s">
        <v>17</v>
      </c>
      <c r="C4" s="51"/>
      <c r="D4" s="51"/>
      <c r="E4" s="51"/>
      <c r="F4" s="51"/>
      <c r="G4" s="51"/>
      <c r="H4" s="51"/>
    </row>
    <row r="5" spans="1:16" x14ac:dyDescent="0.25">
      <c r="B5" s="8"/>
      <c r="C5" s="8"/>
      <c r="D5" s="8"/>
      <c r="E5" s="8"/>
      <c r="F5" s="8"/>
      <c r="G5" s="8"/>
      <c r="H5" s="8"/>
    </row>
    <row r="6" spans="1:16" ht="45" x14ac:dyDescent="0.25">
      <c r="A6" s="7" t="s">
        <v>68</v>
      </c>
    </row>
    <row r="7" spans="1:16" ht="29.25" customHeight="1" x14ac:dyDescent="0.25">
      <c r="A7" s="6" t="s">
        <v>40</v>
      </c>
      <c r="B7" s="24" t="s">
        <v>31</v>
      </c>
      <c r="C7" s="24" t="s">
        <v>32</v>
      </c>
      <c r="D7" s="24" t="s">
        <v>33</v>
      </c>
      <c r="E7" s="24" t="s">
        <v>34</v>
      </c>
      <c r="F7" s="24" t="s">
        <v>35</v>
      </c>
      <c r="G7" s="24" t="s">
        <v>36</v>
      </c>
      <c r="H7" s="24" t="s">
        <v>25</v>
      </c>
      <c r="I7" s="24" t="s">
        <v>26</v>
      </c>
      <c r="J7" s="24" t="s">
        <v>27</v>
      </c>
      <c r="K7" s="24" t="s">
        <v>28</v>
      </c>
      <c r="L7" s="24" t="s">
        <v>29</v>
      </c>
      <c r="M7" s="24" t="s">
        <v>30</v>
      </c>
      <c r="N7" s="12" t="s">
        <v>56</v>
      </c>
      <c r="O7" s="12" t="s">
        <v>37</v>
      </c>
    </row>
    <row r="8" spans="1:16" ht="30" x14ac:dyDescent="0.25">
      <c r="A8" s="9" t="s">
        <v>43</v>
      </c>
      <c r="B8" s="31">
        <v>137</v>
      </c>
      <c r="C8" s="31">
        <v>114</v>
      </c>
      <c r="D8" s="31">
        <v>124</v>
      </c>
      <c r="E8" s="31"/>
      <c r="F8" s="31"/>
      <c r="G8" s="31"/>
      <c r="H8" s="31"/>
      <c r="I8" s="31"/>
      <c r="J8" s="31"/>
      <c r="K8" s="31"/>
      <c r="L8" s="31"/>
      <c r="M8" s="31"/>
      <c r="N8" s="35">
        <f>AVERAGE(B8:M8)</f>
        <v>125</v>
      </c>
      <c r="O8" s="34">
        <f>SUM(B8:M8)</f>
        <v>375</v>
      </c>
    </row>
    <row r="9" spans="1:16" ht="30" x14ac:dyDescent="0.25">
      <c r="A9" s="10" t="s">
        <v>41</v>
      </c>
      <c r="B9" s="31">
        <v>90</v>
      </c>
      <c r="C9" s="31">
        <v>116</v>
      </c>
      <c r="D9" s="31">
        <v>112</v>
      </c>
      <c r="E9" s="31"/>
      <c r="F9" s="31"/>
      <c r="G9" s="31"/>
      <c r="H9" s="31"/>
      <c r="I9" s="31"/>
      <c r="J9" s="31"/>
      <c r="K9" s="31"/>
      <c r="L9" s="31"/>
      <c r="M9" s="31"/>
      <c r="N9" s="35">
        <f t="shared" ref="N9:N10" si="0">AVERAGE(B9:M9)</f>
        <v>106</v>
      </c>
      <c r="O9" s="34">
        <f t="shared" ref="O9:O10" si="1">SUM(B9:M9)</f>
        <v>318</v>
      </c>
    </row>
    <row r="10" spans="1:16" ht="45" x14ac:dyDescent="0.25">
      <c r="A10" s="9" t="s">
        <v>42</v>
      </c>
      <c r="B10" s="31">
        <v>376</v>
      </c>
      <c r="C10" s="31">
        <v>384</v>
      </c>
      <c r="D10" s="31">
        <v>415</v>
      </c>
      <c r="E10" s="31"/>
      <c r="F10" s="31"/>
      <c r="G10" s="31"/>
      <c r="H10" s="31"/>
      <c r="I10" s="31"/>
      <c r="J10" s="31"/>
      <c r="K10" s="31"/>
      <c r="L10" s="31"/>
      <c r="M10" s="31"/>
      <c r="N10" s="35">
        <f t="shared" si="0"/>
        <v>391.66666666666669</v>
      </c>
      <c r="O10" s="34">
        <f t="shared" si="1"/>
        <v>1175</v>
      </c>
    </row>
    <row r="11" spans="1:16" x14ac:dyDescent="0.25">
      <c r="A11" s="33" t="s">
        <v>12</v>
      </c>
      <c r="B11" s="34">
        <f>SUM(B8:B10)</f>
        <v>603</v>
      </c>
      <c r="C11" s="34">
        <f t="shared" ref="C11:M11" si="2">SUM(C8:C10)</f>
        <v>614</v>
      </c>
      <c r="D11" s="34">
        <f t="shared" si="2"/>
        <v>651</v>
      </c>
      <c r="E11" s="34">
        <f t="shared" si="2"/>
        <v>0</v>
      </c>
      <c r="F11" s="34">
        <f t="shared" si="2"/>
        <v>0</v>
      </c>
      <c r="G11" s="34">
        <f t="shared" si="2"/>
        <v>0</v>
      </c>
      <c r="H11" s="34">
        <f t="shared" si="2"/>
        <v>0</v>
      </c>
      <c r="I11" s="34">
        <f t="shared" si="2"/>
        <v>0</v>
      </c>
      <c r="J11" s="34">
        <f t="shared" si="2"/>
        <v>0</v>
      </c>
      <c r="K11" s="34">
        <f t="shared" si="2"/>
        <v>0</v>
      </c>
      <c r="L11" s="34">
        <f t="shared" si="2"/>
        <v>0</v>
      </c>
      <c r="M11" s="34">
        <f t="shared" si="2"/>
        <v>0</v>
      </c>
      <c r="N11" s="32"/>
      <c r="O11" s="32"/>
    </row>
    <row r="13" spans="1:16" ht="30" x14ac:dyDescent="0.25">
      <c r="A13" s="6" t="s">
        <v>40</v>
      </c>
      <c r="B13" s="6" t="s">
        <v>61</v>
      </c>
      <c r="C13" s="24" t="s">
        <v>31</v>
      </c>
      <c r="D13" s="24" t="s">
        <v>32</v>
      </c>
      <c r="E13" s="24" t="s">
        <v>33</v>
      </c>
      <c r="F13" s="24" t="s">
        <v>34</v>
      </c>
      <c r="G13" s="24" t="s">
        <v>35</v>
      </c>
      <c r="H13" s="24" t="s">
        <v>36</v>
      </c>
      <c r="I13" s="24" t="s">
        <v>25</v>
      </c>
      <c r="J13" s="24" t="s">
        <v>26</v>
      </c>
      <c r="K13" s="24" t="s">
        <v>27</v>
      </c>
      <c r="L13" s="24" t="s">
        <v>28</v>
      </c>
      <c r="M13" s="24" t="s">
        <v>29</v>
      </c>
      <c r="N13" s="24" t="s">
        <v>30</v>
      </c>
      <c r="O13" s="6" t="s">
        <v>56</v>
      </c>
      <c r="P13" s="6" t="s">
        <v>37</v>
      </c>
    </row>
    <row r="14" spans="1:16" x14ac:dyDescent="0.25">
      <c r="A14" s="48" t="s">
        <v>43</v>
      </c>
      <c r="B14" s="16" t="s">
        <v>63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28"/>
      <c r="O14" s="35" t="e">
        <f t="shared" ref="O14:O22" si="3">AVERAGE(C14:N14)</f>
        <v>#DIV/0!</v>
      </c>
      <c r="P14" s="34">
        <f t="shared" ref="P14:P22" si="4">SUM(C14:N14)</f>
        <v>0</v>
      </c>
    </row>
    <row r="15" spans="1:16" x14ac:dyDescent="0.25">
      <c r="A15" s="49"/>
      <c r="B15" s="16" t="s">
        <v>64</v>
      </c>
      <c r="C15" s="31">
        <v>137</v>
      </c>
      <c r="D15" s="31">
        <v>114</v>
      </c>
      <c r="E15" s="31">
        <v>124</v>
      </c>
      <c r="F15" s="31"/>
      <c r="G15" s="31"/>
      <c r="H15" s="31"/>
      <c r="I15" s="31"/>
      <c r="J15" s="31"/>
      <c r="K15" s="31"/>
      <c r="L15" s="31"/>
      <c r="M15" s="31"/>
      <c r="N15" s="28"/>
      <c r="O15" s="35">
        <f t="shared" si="3"/>
        <v>125</v>
      </c>
      <c r="P15" s="34">
        <f t="shared" si="4"/>
        <v>375</v>
      </c>
    </row>
    <row r="16" spans="1:16" x14ac:dyDescent="0.25">
      <c r="A16" s="50"/>
      <c r="B16" s="17" t="s">
        <v>62</v>
      </c>
      <c r="C16" s="34">
        <f>SUM(C14:C15)</f>
        <v>137</v>
      </c>
      <c r="D16" s="34">
        <f t="shared" ref="D16:N16" si="5">SUM(D14:D15)</f>
        <v>114</v>
      </c>
      <c r="E16" s="34">
        <f t="shared" si="5"/>
        <v>124</v>
      </c>
      <c r="F16" s="34">
        <f t="shared" si="5"/>
        <v>0</v>
      </c>
      <c r="G16" s="34">
        <f t="shared" si="5"/>
        <v>0</v>
      </c>
      <c r="H16" s="34">
        <f t="shared" si="5"/>
        <v>0</v>
      </c>
      <c r="I16" s="34">
        <f t="shared" si="5"/>
        <v>0</v>
      </c>
      <c r="J16" s="34">
        <f t="shared" si="5"/>
        <v>0</v>
      </c>
      <c r="K16" s="34">
        <f t="shared" si="5"/>
        <v>0</v>
      </c>
      <c r="L16" s="34">
        <f t="shared" si="5"/>
        <v>0</v>
      </c>
      <c r="M16" s="34">
        <f t="shared" si="5"/>
        <v>0</v>
      </c>
      <c r="N16" s="36">
        <f t="shared" si="5"/>
        <v>0</v>
      </c>
      <c r="O16" s="35">
        <f t="shared" si="3"/>
        <v>31.25</v>
      </c>
      <c r="P16" s="34">
        <f t="shared" si="4"/>
        <v>375</v>
      </c>
    </row>
    <row r="17" spans="1:16" x14ac:dyDescent="0.25">
      <c r="A17" s="48" t="s">
        <v>41</v>
      </c>
      <c r="B17" s="16" t="s">
        <v>63</v>
      </c>
      <c r="C17" s="31">
        <v>29</v>
      </c>
      <c r="D17" s="31">
        <v>53</v>
      </c>
      <c r="E17" s="31">
        <v>58</v>
      </c>
      <c r="F17" s="31"/>
      <c r="G17" s="31"/>
      <c r="H17" s="31"/>
      <c r="I17" s="31"/>
      <c r="J17" s="31"/>
      <c r="K17" s="31"/>
      <c r="L17" s="31"/>
      <c r="M17" s="31"/>
      <c r="N17" s="31"/>
      <c r="O17" s="35">
        <f t="shared" si="3"/>
        <v>46.666666666666664</v>
      </c>
      <c r="P17" s="34">
        <f t="shared" si="4"/>
        <v>140</v>
      </c>
    </row>
    <row r="18" spans="1:16" x14ac:dyDescent="0.25">
      <c r="A18" s="49"/>
      <c r="B18" s="16" t="s">
        <v>64</v>
      </c>
      <c r="C18" s="31">
        <v>61</v>
      </c>
      <c r="D18" s="31">
        <v>63</v>
      </c>
      <c r="E18" s="31">
        <v>54</v>
      </c>
      <c r="F18" s="31"/>
      <c r="G18" s="31"/>
      <c r="H18" s="31"/>
      <c r="I18" s="31"/>
      <c r="J18" s="31"/>
      <c r="K18" s="31"/>
      <c r="L18" s="31"/>
      <c r="M18" s="31"/>
      <c r="N18" s="28"/>
      <c r="O18" s="35">
        <f t="shared" si="3"/>
        <v>59.333333333333336</v>
      </c>
      <c r="P18" s="34">
        <f t="shared" si="4"/>
        <v>178</v>
      </c>
    </row>
    <row r="19" spans="1:16" x14ac:dyDescent="0.25">
      <c r="A19" s="50"/>
      <c r="B19" s="17" t="s">
        <v>62</v>
      </c>
      <c r="C19" s="34">
        <f>SUM(C17:C18)</f>
        <v>90</v>
      </c>
      <c r="D19" s="34">
        <f t="shared" ref="D19:N19" si="6">SUM(D17:D18)</f>
        <v>116</v>
      </c>
      <c r="E19" s="34">
        <f t="shared" si="6"/>
        <v>112</v>
      </c>
      <c r="F19" s="34">
        <f t="shared" si="6"/>
        <v>0</v>
      </c>
      <c r="G19" s="34">
        <f t="shared" si="6"/>
        <v>0</v>
      </c>
      <c r="H19" s="34">
        <f t="shared" si="6"/>
        <v>0</v>
      </c>
      <c r="I19" s="34">
        <f t="shared" si="6"/>
        <v>0</v>
      </c>
      <c r="J19" s="34">
        <f t="shared" si="6"/>
        <v>0</v>
      </c>
      <c r="K19" s="34">
        <f t="shared" si="6"/>
        <v>0</v>
      </c>
      <c r="L19" s="34">
        <f t="shared" si="6"/>
        <v>0</v>
      </c>
      <c r="M19" s="34">
        <f t="shared" si="6"/>
        <v>0</v>
      </c>
      <c r="N19" s="34">
        <f t="shared" si="6"/>
        <v>0</v>
      </c>
      <c r="O19" s="35">
        <f t="shared" si="3"/>
        <v>26.5</v>
      </c>
      <c r="P19" s="34">
        <f t="shared" si="4"/>
        <v>318</v>
      </c>
    </row>
    <row r="20" spans="1:16" x14ac:dyDescent="0.25">
      <c r="A20" s="48" t="s">
        <v>42</v>
      </c>
      <c r="B20" s="16" t="s">
        <v>63</v>
      </c>
      <c r="C20" s="31">
        <v>74</v>
      </c>
      <c r="D20" s="31">
        <v>105</v>
      </c>
      <c r="E20" s="31">
        <v>134</v>
      </c>
      <c r="F20" s="31"/>
      <c r="G20" s="31"/>
      <c r="H20" s="31"/>
      <c r="I20" s="31"/>
      <c r="J20" s="31"/>
      <c r="K20" s="31"/>
      <c r="L20" s="31"/>
      <c r="M20" s="31"/>
      <c r="N20" s="28">
        <v>63</v>
      </c>
      <c r="O20" s="35">
        <f t="shared" si="3"/>
        <v>94</v>
      </c>
      <c r="P20" s="34">
        <f t="shared" si="4"/>
        <v>376</v>
      </c>
    </row>
    <row r="21" spans="1:16" x14ac:dyDescent="0.25">
      <c r="A21" s="49"/>
      <c r="B21" s="16" t="s">
        <v>64</v>
      </c>
      <c r="C21" s="31">
        <v>302</v>
      </c>
      <c r="D21" s="31">
        <v>279</v>
      </c>
      <c r="E21" s="31">
        <v>281</v>
      </c>
      <c r="F21" s="31"/>
      <c r="G21" s="31"/>
      <c r="H21" s="31"/>
      <c r="I21" s="31"/>
      <c r="J21" s="31"/>
      <c r="K21" s="31"/>
      <c r="L21" s="31"/>
      <c r="M21" s="31"/>
      <c r="N21" s="28">
        <v>2</v>
      </c>
      <c r="O21" s="35">
        <f t="shared" si="3"/>
        <v>216</v>
      </c>
      <c r="P21" s="34">
        <f t="shared" si="4"/>
        <v>864</v>
      </c>
    </row>
    <row r="22" spans="1:16" x14ac:dyDescent="0.25">
      <c r="A22" s="50"/>
      <c r="B22" s="17" t="s">
        <v>62</v>
      </c>
      <c r="C22" s="34">
        <f>SUM(C20:C21)</f>
        <v>376</v>
      </c>
      <c r="D22" s="34">
        <f t="shared" ref="D22" si="7">SUM(D20:D21)</f>
        <v>384</v>
      </c>
      <c r="E22" s="34">
        <f t="shared" ref="E22" si="8">SUM(E20:E21)</f>
        <v>415</v>
      </c>
      <c r="F22" s="34">
        <f t="shared" ref="F22" si="9">SUM(F20:F21)</f>
        <v>0</v>
      </c>
      <c r="G22" s="34">
        <f t="shared" ref="G22" si="10">SUM(G20:G21)</f>
        <v>0</v>
      </c>
      <c r="H22" s="34">
        <f t="shared" ref="H22" si="11">SUM(H20:H21)</f>
        <v>0</v>
      </c>
      <c r="I22" s="34">
        <f t="shared" ref="I22" si="12">SUM(I20:I21)</f>
        <v>0</v>
      </c>
      <c r="J22" s="34">
        <f t="shared" ref="J22" si="13">SUM(J20:J21)</f>
        <v>0</v>
      </c>
      <c r="K22" s="34">
        <f t="shared" ref="K22" si="14">SUM(K20:K21)</f>
        <v>0</v>
      </c>
      <c r="L22" s="34">
        <f t="shared" ref="L22" si="15">SUM(L20:L21)</f>
        <v>0</v>
      </c>
      <c r="M22" s="34">
        <f t="shared" ref="M22" si="16">SUM(M20:M21)</f>
        <v>0</v>
      </c>
      <c r="N22" s="36">
        <v>245</v>
      </c>
      <c r="O22" s="35">
        <f t="shared" si="3"/>
        <v>118.33333333333333</v>
      </c>
      <c r="P22" s="34">
        <f t="shared" si="4"/>
        <v>1420</v>
      </c>
    </row>
    <row r="23" spans="1:16" x14ac:dyDescent="0.25">
      <c r="A23" s="33" t="s">
        <v>12</v>
      </c>
      <c r="B23" s="34">
        <f>SUM(B16,B19,B22)</f>
        <v>0</v>
      </c>
      <c r="C23" s="34">
        <f>SUM(C16,C19,C22)</f>
        <v>603</v>
      </c>
      <c r="D23" s="34">
        <f t="shared" ref="D23:M23" si="17">SUM(D16,D19,D22)</f>
        <v>614</v>
      </c>
      <c r="E23" s="34">
        <f t="shared" si="17"/>
        <v>651</v>
      </c>
      <c r="F23" s="34">
        <f t="shared" si="17"/>
        <v>0</v>
      </c>
      <c r="G23" s="34">
        <f t="shared" si="17"/>
        <v>0</v>
      </c>
      <c r="H23" s="34">
        <f t="shared" si="17"/>
        <v>0</v>
      </c>
      <c r="I23" s="34">
        <f t="shared" si="17"/>
        <v>0</v>
      </c>
      <c r="J23" s="34">
        <f t="shared" si="17"/>
        <v>0</v>
      </c>
      <c r="K23" s="34">
        <f t="shared" si="17"/>
        <v>0</v>
      </c>
      <c r="L23" s="34">
        <f t="shared" si="17"/>
        <v>0</v>
      </c>
      <c r="M23" s="34">
        <f t="shared" si="17"/>
        <v>0</v>
      </c>
      <c r="N23" s="32"/>
      <c r="O23" s="32"/>
    </row>
  </sheetData>
  <mergeCells count="6">
    <mergeCell ref="A20:A22"/>
    <mergeCell ref="A14:A16"/>
    <mergeCell ref="B4:H4"/>
    <mergeCell ref="B3:H3"/>
    <mergeCell ref="B2:H2"/>
    <mergeCell ref="A17:A19"/>
  </mergeCells>
  <phoneticPr fontId="4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BD12A-1873-40DD-8747-C4A9D8B533E2}">
  <dimension ref="A1:C15"/>
  <sheetViews>
    <sheetView topLeftCell="A4" zoomScale="190" zoomScaleNormal="190" workbookViewId="0">
      <selection activeCell="B6" sqref="B6:C13"/>
    </sheetView>
  </sheetViews>
  <sheetFormatPr defaultRowHeight="15" x14ac:dyDescent="0.25"/>
  <cols>
    <col min="1" max="1" width="16" customWidth="1"/>
    <col min="2" max="2" width="29.140625" customWidth="1"/>
    <col min="3" max="3" width="32.85546875" customWidth="1"/>
    <col min="5" max="5" width="9.140625" customWidth="1"/>
  </cols>
  <sheetData>
    <row r="1" spans="1:3" x14ac:dyDescent="0.25">
      <c r="A1" s="5" t="s">
        <v>18</v>
      </c>
    </row>
    <row r="4" spans="1:3" ht="32.25" customHeight="1" x14ac:dyDescent="0.25">
      <c r="A4" s="46" t="s">
        <v>0</v>
      </c>
      <c r="B4" s="52" t="s">
        <v>91</v>
      </c>
      <c r="C4" s="53"/>
    </row>
    <row r="5" spans="1:3" ht="30" x14ac:dyDescent="0.25">
      <c r="A5" s="46"/>
      <c r="B5" s="6" t="s">
        <v>66</v>
      </c>
      <c r="C5" s="6" t="s">
        <v>88</v>
      </c>
    </row>
    <row r="6" spans="1:3" x14ac:dyDescent="0.25">
      <c r="A6" s="2" t="s">
        <v>1</v>
      </c>
      <c r="B6" s="2"/>
      <c r="C6" s="2"/>
    </row>
    <row r="7" spans="1:3" x14ac:dyDescent="0.25">
      <c r="A7" s="2" t="s">
        <v>2</v>
      </c>
      <c r="B7" s="2"/>
      <c r="C7" s="2"/>
    </row>
    <row r="8" spans="1:3" x14ac:dyDescent="0.25">
      <c r="A8" s="2" t="s">
        <v>3</v>
      </c>
      <c r="B8" s="2"/>
      <c r="C8" s="2"/>
    </row>
    <row r="9" spans="1:3" x14ac:dyDescent="0.25">
      <c r="A9" s="2" t="s">
        <v>4</v>
      </c>
      <c r="B9" s="2"/>
      <c r="C9" s="2"/>
    </row>
    <row r="10" spans="1:3" x14ac:dyDescent="0.25">
      <c r="A10" s="2" t="s">
        <v>5</v>
      </c>
      <c r="B10" s="2"/>
      <c r="C10" s="2"/>
    </row>
    <row r="11" spans="1:3" x14ac:dyDescent="0.25">
      <c r="A11" s="2" t="s">
        <v>6</v>
      </c>
      <c r="B11" s="2"/>
      <c r="C11" s="2"/>
    </row>
    <row r="12" spans="1:3" x14ac:dyDescent="0.25">
      <c r="A12" s="2" t="s">
        <v>7</v>
      </c>
      <c r="B12" s="2"/>
      <c r="C12" s="2"/>
    </row>
    <row r="13" spans="1:3" x14ac:dyDescent="0.25">
      <c r="A13" s="2" t="s">
        <v>8</v>
      </c>
      <c r="B13" s="2"/>
      <c r="C13" s="2"/>
    </row>
    <row r="14" spans="1:3" x14ac:dyDescent="0.25">
      <c r="A14" s="13" t="s">
        <v>12</v>
      </c>
      <c r="B14" s="13">
        <f>SUM(B6:B13)</f>
        <v>0</v>
      </c>
      <c r="C14" s="13">
        <f>SUM(C6:C13)</f>
        <v>0</v>
      </c>
    </row>
    <row r="15" spans="1:3" x14ac:dyDescent="0.25">
      <c r="B15" s="37">
        <f>B14/2961</f>
        <v>0</v>
      </c>
      <c r="C15" s="37">
        <f>C14/2961</f>
        <v>0</v>
      </c>
    </row>
  </sheetData>
  <mergeCells count="2">
    <mergeCell ref="A4:A5"/>
    <mergeCell ref="B4:C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C054F-C415-4EA9-8C1C-B3DF8750B735}">
  <dimension ref="A1:O8"/>
  <sheetViews>
    <sheetView zoomScale="190" zoomScaleNormal="190" workbookViewId="0">
      <selection activeCell="B5" sqref="B5:M5"/>
    </sheetView>
  </sheetViews>
  <sheetFormatPr defaultRowHeight="15" x14ac:dyDescent="0.25"/>
  <cols>
    <col min="1" max="1" width="21.7109375" customWidth="1"/>
    <col min="10" max="10" width="13.85546875" customWidth="1"/>
    <col min="12" max="12" width="14.140625" customWidth="1"/>
    <col min="13" max="14" width="12.7109375" customWidth="1"/>
    <col min="15" max="15" width="11.140625" customWidth="1"/>
  </cols>
  <sheetData>
    <row r="1" spans="1:15" x14ac:dyDescent="0.25">
      <c r="A1" s="5" t="s">
        <v>19</v>
      </c>
    </row>
    <row r="3" spans="1:15" ht="30" x14ac:dyDescent="0.25">
      <c r="A3" s="12" t="s">
        <v>52</v>
      </c>
      <c r="B3" s="24" t="s">
        <v>31</v>
      </c>
      <c r="C3" s="24" t="s">
        <v>32</v>
      </c>
      <c r="D3" s="24" t="s">
        <v>33</v>
      </c>
      <c r="E3" s="24" t="s">
        <v>34</v>
      </c>
      <c r="F3" s="24" t="s">
        <v>35</v>
      </c>
      <c r="G3" s="24" t="s">
        <v>36</v>
      </c>
      <c r="H3" s="24" t="s">
        <v>25</v>
      </c>
      <c r="I3" s="24" t="s">
        <v>26</v>
      </c>
      <c r="J3" s="24" t="s">
        <v>27</v>
      </c>
      <c r="K3" s="24" t="s">
        <v>28</v>
      </c>
      <c r="L3" s="24" t="s">
        <v>29</v>
      </c>
      <c r="M3" s="24" t="s">
        <v>30</v>
      </c>
      <c r="N3" s="12" t="s">
        <v>56</v>
      </c>
      <c r="O3" s="12" t="s">
        <v>37</v>
      </c>
    </row>
    <row r="4" spans="1:15" ht="14.25" customHeight="1" x14ac:dyDescent="0.25">
      <c r="A4" s="6" t="s">
        <v>89</v>
      </c>
      <c r="B4" s="28">
        <f>SUM('1'!B15-'1'!B13)</f>
        <v>69</v>
      </c>
      <c r="C4" s="28">
        <f>SUM('1'!C15-'1'!C13)</f>
        <v>58</v>
      </c>
      <c r="D4" s="28">
        <f>SUM('1'!D15-'1'!D13)</f>
        <v>78</v>
      </c>
      <c r="E4" s="28">
        <f>SUM('1'!E15-'1'!E13)</f>
        <v>0</v>
      </c>
      <c r="F4" s="28">
        <f>SUM('1'!F15-'1'!F13)</f>
        <v>0</v>
      </c>
      <c r="G4" s="28">
        <f>SUM('1'!G15-'1'!G13)</f>
        <v>0</v>
      </c>
      <c r="H4" s="28">
        <f>SUM('1'!H15-'1'!H13)</f>
        <v>0</v>
      </c>
      <c r="I4" s="28">
        <f>SUM('1'!I15-'1'!I13)</f>
        <v>0</v>
      </c>
      <c r="J4" s="28">
        <f>SUM('1'!J15-'1'!J13)</f>
        <v>0</v>
      </c>
      <c r="K4" s="28">
        <f>SUM('1'!K15-'1'!K13)</f>
        <v>0</v>
      </c>
      <c r="L4" s="28">
        <f>SUM('1'!L15-'1'!L13)</f>
        <v>0</v>
      </c>
      <c r="M4" s="28">
        <f>SUM('1'!M15-'1'!M13)</f>
        <v>0</v>
      </c>
      <c r="N4" s="30">
        <f>AVERAGE(B4:M4)</f>
        <v>17.083333333333332</v>
      </c>
      <c r="O4" s="30">
        <f>SUM(B4:M4)</f>
        <v>205</v>
      </c>
    </row>
    <row r="5" spans="1:15" x14ac:dyDescent="0.25">
      <c r="A5" s="6" t="s">
        <v>53</v>
      </c>
      <c r="B5" s="31">
        <f>'1'!B13</f>
        <v>534</v>
      </c>
      <c r="C5" s="31">
        <f>'1'!C13</f>
        <v>556</v>
      </c>
      <c r="D5" s="31">
        <f>'1'!D13</f>
        <v>573</v>
      </c>
      <c r="E5" s="31">
        <f>'1'!E13</f>
        <v>0</v>
      </c>
      <c r="F5" s="31">
        <f>'1'!F13</f>
        <v>0</v>
      </c>
      <c r="G5" s="31">
        <f>'1'!G13</f>
        <v>0</v>
      </c>
      <c r="H5" s="31">
        <f>'1'!H13</f>
        <v>0</v>
      </c>
      <c r="I5" s="31">
        <f>'1'!I13</f>
        <v>0</v>
      </c>
      <c r="J5" s="31">
        <f>'1'!J13</f>
        <v>0</v>
      </c>
      <c r="K5" s="31">
        <f>'1'!K13</f>
        <v>0</v>
      </c>
      <c r="L5" s="31">
        <f>'1'!L13</f>
        <v>0</v>
      </c>
      <c r="M5" s="31">
        <f>'1'!M13</f>
        <v>0</v>
      </c>
      <c r="N5" s="30">
        <f t="shared" ref="N5:N7" si="0">AVERAGE(B5:M5)</f>
        <v>138.58333333333334</v>
      </c>
      <c r="O5" s="28">
        <f t="shared" ref="O5:O7" si="1">SUM(B5:M5)</f>
        <v>1663</v>
      </c>
    </row>
    <row r="6" spans="1:15" x14ac:dyDescent="0.25">
      <c r="A6" s="6" t="s">
        <v>54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30" t="e">
        <f t="shared" si="0"/>
        <v>#DIV/0!</v>
      </c>
      <c r="O6" s="28">
        <f t="shared" si="1"/>
        <v>0</v>
      </c>
    </row>
    <row r="7" spans="1:15" x14ac:dyDescent="0.25">
      <c r="A7" s="6" t="s">
        <v>55</v>
      </c>
      <c r="B7" s="28">
        <v>0</v>
      </c>
      <c r="C7" s="28">
        <v>0</v>
      </c>
      <c r="D7" s="28">
        <v>0</v>
      </c>
      <c r="E7" s="28">
        <v>0</v>
      </c>
      <c r="F7" s="28">
        <v>0</v>
      </c>
      <c r="G7" s="28">
        <v>0</v>
      </c>
      <c r="H7" s="28">
        <v>0</v>
      </c>
      <c r="I7" s="28">
        <v>0</v>
      </c>
      <c r="J7" s="28">
        <v>0</v>
      </c>
      <c r="K7" s="28">
        <v>0</v>
      </c>
      <c r="L7" s="28">
        <v>0</v>
      </c>
      <c r="M7" s="28">
        <v>0</v>
      </c>
      <c r="N7" s="30">
        <f t="shared" si="0"/>
        <v>0</v>
      </c>
      <c r="O7" s="28">
        <f t="shared" si="1"/>
        <v>0</v>
      </c>
    </row>
    <row r="8" spans="1:15" x14ac:dyDescent="0.25">
      <c r="A8" s="12" t="s">
        <v>12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A8919-F85B-4AA3-B07B-94D023216736}">
  <dimension ref="A1:N13"/>
  <sheetViews>
    <sheetView workbookViewId="0">
      <selection activeCell="B6" sqref="B6:M6"/>
    </sheetView>
  </sheetViews>
  <sheetFormatPr defaultRowHeight="15" x14ac:dyDescent="0.25"/>
  <cols>
    <col min="1" max="1" width="40.140625" bestFit="1" customWidth="1"/>
    <col min="2" max="2" width="8" customWidth="1"/>
    <col min="3" max="3" width="10.140625" customWidth="1"/>
    <col min="10" max="10" width="10.5703125" customWidth="1"/>
    <col min="11" max="11" width="9.85546875" customWidth="1"/>
    <col min="12" max="12" width="10.85546875" customWidth="1"/>
    <col min="13" max="13" width="11" customWidth="1"/>
    <col min="14" max="14" width="16.85546875" customWidth="1"/>
  </cols>
  <sheetData>
    <row r="1" spans="1:14" x14ac:dyDescent="0.25">
      <c r="A1" s="4" t="s">
        <v>20</v>
      </c>
    </row>
    <row r="2" spans="1:14" x14ac:dyDescent="0.25">
      <c r="A2" s="4" t="s">
        <v>67</v>
      </c>
    </row>
    <row r="3" spans="1:14" x14ac:dyDescent="0.25">
      <c r="A3" s="4" t="s">
        <v>72</v>
      </c>
    </row>
    <row r="4" spans="1:14" x14ac:dyDescent="0.25">
      <c r="A4" s="4" t="s">
        <v>77</v>
      </c>
    </row>
    <row r="5" spans="1:14" ht="18.75" x14ac:dyDescent="0.3">
      <c r="A5" s="21" t="s">
        <v>73</v>
      </c>
      <c r="B5" s="11"/>
    </row>
    <row r="6" spans="1:14" ht="30" x14ac:dyDescent="0.25">
      <c r="A6" s="6" t="s">
        <v>51</v>
      </c>
      <c r="B6" s="24" t="s">
        <v>31</v>
      </c>
      <c r="C6" s="24" t="s">
        <v>32</v>
      </c>
      <c r="D6" s="24" t="s">
        <v>33</v>
      </c>
      <c r="E6" s="24" t="s">
        <v>34</v>
      </c>
      <c r="F6" s="24" t="s">
        <v>35</v>
      </c>
      <c r="G6" s="24" t="s">
        <v>36</v>
      </c>
      <c r="H6" s="24" t="s">
        <v>25</v>
      </c>
      <c r="I6" s="24" t="s">
        <v>26</v>
      </c>
      <c r="J6" s="24" t="s">
        <v>27</v>
      </c>
      <c r="K6" s="24" t="s">
        <v>28</v>
      </c>
      <c r="L6" s="24" t="s">
        <v>29</v>
      </c>
      <c r="M6" s="24" t="s">
        <v>30</v>
      </c>
      <c r="N6" s="6" t="s">
        <v>74</v>
      </c>
    </row>
    <row r="7" spans="1:14" ht="15.75" x14ac:dyDescent="0.25">
      <c r="A7" s="18" t="s">
        <v>50</v>
      </c>
      <c r="B7" s="19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15.75" x14ac:dyDescent="0.25">
      <c r="A8" s="18" t="s">
        <v>49</v>
      </c>
      <c r="B8" s="19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15.75" x14ac:dyDescent="0.25">
      <c r="A9" s="18" t="s">
        <v>48</v>
      </c>
      <c r="B9" s="19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31.5" x14ac:dyDescent="0.25">
      <c r="A10" s="20" t="s">
        <v>44</v>
      </c>
      <c r="B10" s="19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31.5" x14ac:dyDescent="0.25">
      <c r="A11" s="20" t="s">
        <v>45</v>
      </c>
      <c r="B11" s="19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31.5" x14ac:dyDescent="0.25">
      <c r="A12" s="20" t="s">
        <v>46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5.75" x14ac:dyDescent="0.25">
      <c r="A13" s="20" t="s">
        <v>47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A9525-D4A7-43FC-A47E-AABE1719C313}">
  <dimension ref="A1"/>
  <sheetViews>
    <sheetView workbookViewId="0"/>
  </sheetViews>
  <sheetFormatPr defaultRowHeight="15" x14ac:dyDescent="0.25"/>
  <sheetData>
    <row r="1" spans="1:1" x14ac:dyDescent="0.25">
      <c r="A1" s="4" t="s">
        <v>23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506E0-5A0A-4649-8601-BA4ED01D1C62}">
  <dimension ref="A1:B3"/>
  <sheetViews>
    <sheetView workbookViewId="0">
      <selection activeCell="J15" sqref="J15"/>
    </sheetView>
  </sheetViews>
  <sheetFormatPr defaultRowHeight="15" x14ac:dyDescent="0.25"/>
  <sheetData>
    <row r="1" spans="1:2" x14ac:dyDescent="0.25">
      <c r="A1">
        <v>9</v>
      </c>
      <c r="B1" s="4" t="s">
        <v>21</v>
      </c>
    </row>
    <row r="2" spans="1:2" x14ac:dyDescent="0.25">
      <c r="A2">
        <v>10</v>
      </c>
      <c r="B2" s="4" t="s">
        <v>22</v>
      </c>
    </row>
    <row r="3" spans="1:2" x14ac:dyDescent="0.25">
      <c r="A3">
        <v>12</v>
      </c>
      <c r="B3" s="4" t="s">
        <v>24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0C03DF3531AD448DC23981684DF001" ma:contentTypeVersion="11" ma:contentTypeDescription="Create a new document." ma:contentTypeScope="" ma:versionID="306c1e0993308fd4e11f227857a94dbc">
  <xsd:schema xmlns:xsd="http://www.w3.org/2001/XMLSchema" xmlns:xs="http://www.w3.org/2001/XMLSchema" xmlns:p="http://schemas.microsoft.com/office/2006/metadata/properties" xmlns:ns3="fb5349fb-407d-4543-b711-162bec71148a" targetNamespace="http://schemas.microsoft.com/office/2006/metadata/properties" ma:root="true" ma:fieldsID="dbc0f5e54b59f14cfdd724ffcb424423" ns3:_="">
    <xsd:import namespace="fb5349fb-407d-4543-b711-162bec71148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5349fb-407d-4543-b711-162bec7114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21D091-CE90-49AE-89EE-FFAB7CA018F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7FE108D-F593-435E-B0DC-E103DF51AC2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66FED2-1570-4436-A735-FF98AC3DE2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5349fb-407d-4543-b711-162bec7114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General Notes and Questions</vt:lpstr>
      <vt:lpstr>1</vt:lpstr>
      <vt:lpstr>2</vt:lpstr>
      <vt:lpstr>3, 4, 5</vt:lpstr>
      <vt:lpstr>6</vt:lpstr>
      <vt:lpstr>7</vt:lpstr>
      <vt:lpstr>8</vt:lpstr>
      <vt:lpstr>11</vt:lpstr>
      <vt:lpstr>9, 10, 12</vt:lpstr>
      <vt:lpstr>Visuals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Persinger [KDADS]</dc:creator>
  <cp:lastModifiedBy>KC Johnson [HealthSource]</cp:lastModifiedBy>
  <dcterms:created xsi:type="dcterms:W3CDTF">2015-06-05T18:17:20Z</dcterms:created>
  <dcterms:modified xsi:type="dcterms:W3CDTF">2022-10-06T14:34:20Z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0x0101009B0C03DF3531AD448DC23981684DF001</vt:lpwstr>
  </property>
</Properties>
</file>