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SEC\PR\Communications Sitefinity Uploads\Sitefinity Uploads\SIA\Cumulative Reports\"/>
    </mc:Choice>
  </mc:AlternateContent>
  <xr:revisionPtr revIDLastSave="0" documentId="8_{46FBDDAE-9052-44E8-814D-F03CE8E15F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 Notes and Questions" sheetId="15" r:id="rId1"/>
    <sheet name="1" sheetId="1" r:id="rId2"/>
    <sheet name="2" sheetId="2" r:id="rId3"/>
    <sheet name="3, 4, 5" sheetId="14" r:id="rId4"/>
    <sheet name="6" sheetId="6" r:id="rId5"/>
    <sheet name="7" sheetId="7" r:id="rId6"/>
    <sheet name="8" sheetId="8" r:id="rId7"/>
    <sheet name="11" sheetId="11" r:id="rId8"/>
    <sheet name="9, 10, 12" sheetId="9" r:id="rId9"/>
    <sheet name="Visuals" sheetId="16" r:id="rId10"/>
  </sheets>
  <externalReferences>
    <externalReference r:id="rId11"/>
  </externalReferences>
  <definedNames>
    <definedName name="_xlchart.v5.0" hidden="1">[1]Sheet1!$J$1:$K$1</definedName>
    <definedName name="_xlchart.v5.1" hidden="1">[1]Sheet1!$J$2:$K$103</definedName>
    <definedName name="_xlchart.v5.10" hidden="1">[1]Sheet1!$G$1</definedName>
    <definedName name="_xlchart.v5.11" hidden="1">[1]Sheet1!$G$2:$G$108</definedName>
    <definedName name="_xlchart.v5.2" hidden="1">[1]Sheet1!$L$1</definedName>
    <definedName name="_xlchart.v5.3" hidden="1">[1]Sheet1!$L$2:$L$103</definedName>
    <definedName name="_xlchart.v5.4" hidden="1">[1]Sheet1!$A$1:$B$1</definedName>
    <definedName name="_xlchart.v5.5" hidden="1">[1]Sheet1!$A$2:$B$107</definedName>
    <definedName name="_xlchart.v5.6" hidden="1">[1]Sheet1!$C$1</definedName>
    <definedName name="_xlchart.v5.7" hidden="1">[1]Sheet1!$C$2:$C$107</definedName>
    <definedName name="_xlchart.v5.8" hidden="1">[1]Sheet1!$E$1:$F$1</definedName>
    <definedName name="_xlchart.v5.9" hidden="1">[1]Sheet1!$E$2:$F$108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14" l="1"/>
  <c r="C15" i="6"/>
  <c r="B15" i="6"/>
  <c r="C14" i="6"/>
  <c r="B14" i="6"/>
  <c r="D13" i="2"/>
  <c r="O30" i="1"/>
  <c r="O31" i="1"/>
  <c r="N30" i="1"/>
  <c r="N31" i="1"/>
  <c r="C32" i="1"/>
  <c r="D32" i="1"/>
  <c r="E32" i="1"/>
  <c r="F32" i="1"/>
  <c r="G32" i="1"/>
  <c r="H32" i="1"/>
  <c r="I32" i="1"/>
  <c r="J32" i="1"/>
  <c r="K32" i="1"/>
  <c r="L32" i="1"/>
  <c r="M32" i="1"/>
  <c r="B32" i="1"/>
  <c r="E11" i="14"/>
  <c r="D11" i="14"/>
  <c r="C11" i="14"/>
  <c r="O9" i="14"/>
  <c r="F11" i="14"/>
  <c r="N10" i="14"/>
  <c r="B23" i="14"/>
  <c r="D23" i="14"/>
  <c r="E23" i="14"/>
  <c r="F23" i="14"/>
  <c r="G23" i="14"/>
  <c r="H23" i="14"/>
  <c r="I23" i="14"/>
  <c r="J23" i="14"/>
  <c r="K23" i="14"/>
  <c r="L23" i="14"/>
  <c r="M23" i="14"/>
  <c r="C23" i="14"/>
  <c r="M22" i="14"/>
  <c r="L22" i="14"/>
  <c r="K22" i="14"/>
  <c r="J22" i="14"/>
  <c r="I22" i="14"/>
  <c r="H22" i="14"/>
  <c r="G22" i="14"/>
  <c r="F22" i="14"/>
  <c r="E22" i="14"/>
  <c r="D22" i="14"/>
  <c r="C22" i="14"/>
  <c r="P22" i="14" s="1"/>
  <c r="D16" i="14"/>
  <c r="E16" i="14"/>
  <c r="F16" i="14"/>
  <c r="G16" i="14"/>
  <c r="H16" i="14"/>
  <c r="I16" i="14"/>
  <c r="J16" i="14"/>
  <c r="K16" i="14"/>
  <c r="L16" i="14"/>
  <c r="M16" i="14"/>
  <c r="N16" i="14"/>
  <c r="C19" i="14"/>
  <c r="C16" i="14"/>
  <c r="P19" i="14"/>
  <c r="P18" i="14"/>
  <c r="P17" i="14"/>
  <c r="P15" i="14"/>
  <c r="P14" i="14"/>
  <c r="O19" i="14"/>
  <c r="O18" i="14"/>
  <c r="O17" i="14"/>
  <c r="O15" i="14"/>
  <c r="O14" i="14"/>
  <c r="D19" i="14"/>
  <c r="E19" i="14"/>
  <c r="F19" i="14"/>
  <c r="G19" i="14"/>
  <c r="H19" i="14"/>
  <c r="I19" i="14"/>
  <c r="J19" i="14"/>
  <c r="K19" i="14"/>
  <c r="L19" i="14"/>
  <c r="M19" i="14"/>
  <c r="O6" i="7"/>
  <c r="O7" i="7"/>
  <c r="N6" i="7"/>
  <c r="N7" i="7"/>
  <c r="E13" i="2"/>
  <c r="F13" i="2"/>
  <c r="O29" i="1"/>
  <c r="N29" i="1"/>
  <c r="O8" i="14"/>
  <c r="N8" i="14"/>
  <c r="G11" i="14"/>
  <c r="H11" i="14"/>
  <c r="I11" i="14"/>
  <c r="J11" i="14"/>
  <c r="K11" i="14"/>
  <c r="L11" i="14"/>
  <c r="M11" i="14"/>
  <c r="O19" i="1"/>
  <c r="O20" i="1"/>
  <c r="O21" i="1"/>
  <c r="O22" i="1"/>
  <c r="O23" i="1"/>
  <c r="O24" i="1"/>
  <c r="O25" i="1"/>
  <c r="O18" i="1"/>
  <c r="N19" i="1"/>
  <c r="N20" i="1"/>
  <c r="N21" i="1"/>
  <c r="N22" i="1"/>
  <c r="N23" i="1"/>
  <c r="N24" i="1"/>
  <c r="N25" i="1"/>
  <c r="N18" i="1"/>
  <c r="C26" i="1"/>
  <c r="D26" i="1"/>
  <c r="E26" i="1"/>
  <c r="F26" i="1"/>
  <c r="G26" i="1"/>
  <c r="H26" i="1"/>
  <c r="I26" i="1"/>
  <c r="J26" i="1"/>
  <c r="K26" i="1"/>
  <c r="L26" i="1"/>
  <c r="M26" i="1"/>
  <c r="B26" i="1"/>
  <c r="C15" i="1"/>
  <c r="B15" i="1"/>
  <c r="E15" i="1"/>
  <c r="F15" i="1"/>
  <c r="G15" i="1"/>
  <c r="M15" i="1"/>
  <c r="L15" i="1"/>
  <c r="K15" i="1"/>
  <c r="J15" i="1"/>
  <c r="I15" i="1"/>
  <c r="H15" i="1"/>
  <c r="D15" i="1"/>
  <c r="O4" i="1"/>
  <c r="P4" i="1" s="1"/>
  <c r="N4" i="1"/>
  <c r="M4" i="7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N6" i="1"/>
  <c r="N7" i="1"/>
  <c r="N8" i="1"/>
  <c r="N9" i="1"/>
  <c r="N10" i="1"/>
  <c r="N11" i="1"/>
  <c r="N12" i="1"/>
  <c r="N13" i="1"/>
  <c r="M5" i="7" s="1"/>
  <c r="O14" i="1"/>
  <c r="P14" i="1" s="1"/>
  <c r="O5" i="1"/>
  <c r="P5" i="1" s="1"/>
  <c r="N14" i="1"/>
  <c r="N5" i="1"/>
  <c r="O4" i="7" l="1"/>
  <c r="N4" i="7"/>
  <c r="O5" i="7"/>
  <c r="N5" i="7"/>
  <c r="O16" i="14"/>
  <c r="O15" i="1"/>
  <c r="N9" i="14"/>
  <c r="O10" i="14"/>
  <c r="B11" i="14"/>
  <c r="O22" i="14"/>
  <c r="P16" i="14"/>
  <c r="P20" i="14"/>
  <c r="O20" i="14"/>
  <c r="O21" i="14" l="1"/>
  <c r="P21" i="14"/>
</calcChain>
</file>

<file path=xl/sharedStrings.xml><?xml version="1.0" encoding="utf-8"?>
<sst xmlns="http://schemas.openxmlformats.org/spreadsheetml/2006/main" count="212" uniqueCount="93">
  <si>
    <t>Age</t>
  </si>
  <si>
    <t>0-12 years</t>
  </si>
  <si>
    <t>13-17 years</t>
  </si>
  <si>
    <t>18-20 years</t>
  </si>
  <si>
    <t>21-24 years</t>
  </si>
  <si>
    <t>25-44 years</t>
  </si>
  <si>
    <t>45-64 years</t>
  </si>
  <si>
    <t>65-74 years</t>
  </si>
  <si>
    <t>75+ years</t>
  </si>
  <si>
    <t>School</t>
  </si>
  <si>
    <t>Hospital</t>
  </si>
  <si>
    <t xml:space="preserve">Other? </t>
  </si>
  <si>
    <t>Total</t>
  </si>
  <si>
    <t>Service</t>
  </si>
  <si>
    <t>Number of individuals served more than once year-to-date</t>
  </si>
  <si>
    <t xml:space="preserve">Number of individuals referred to and connected to community providers and resources that month, year-to-date. </t>
  </si>
  <si>
    <t>Age, location, number of individuals served during the month, year-to-date, and location (e.g. home, school, community center, hospital, jails, state correctional facilities, etc.) of the services provided by the type of Crisis Response Service (Behavioral Health Crisis Hotline, MRSS, Screen).</t>
  </si>
  <si>
    <t xml:space="preserve">Number of individuals admitted to institutional care that month, year-to-date. </t>
  </si>
  <si>
    <t xml:space="preserve">Number of individuals who remained in their home 6-months after the initial call to the behavioral health crisis hotline and Crisis Response. </t>
  </si>
  <si>
    <t xml:space="preserve">Number of screens completed, including face-to-face vs. tele-video, trends, non- Medicaid youth, and the number of screens appealed. </t>
  </si>
  <si>
    <t>Number of beds available daily by location.</t>
  </si>
  <si>
    <t xml:space="preserve">Consumer feedback on crisis response services. </t>
  </si>
  <si>
    <t xml:space="preserve">Provider feedback </t>
  </si>
  <si>
    <t xml:space="preserve">Utilization of community-based services and resources by type and unit of service for crisis stabilization. </t>
  </si>
  <si>
    <t xml:space="preserve">Call-center employee feedback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</si>
  <si>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</si>
  <si>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</si>
  <si>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</si>
  <si>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</si>
  <si>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</si>
  <si>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</si>
  <si>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</si>
  <si>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</si>
  <si>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</si>
  <si>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</si>
  <si>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</si>
  <si>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</si>
  <si>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Year-to-date</t>
  </si>
  <si>
    <t>Number of individuals utilizing SIAs [diverted from institutionalized care, State Correctional Facility, and/or a county jail] that month, year-to-date.</t>
  </si>
  <si>
    <t>Measure #</t>
  </si>
  <si>
    <t>Measure</t>
  </si>
  <si>
    <t>Number of Individuals Utilizing SIAs (Diverted)</t>
  </si>
  <si>
    <t>Number of Individuals Referred &amp; Connected to Community Providers and Resources</t>
  </si>
  <si>
    <t>Number of Individuals Admitted to Institutional Care</t>
  </si>
  <si>
    <t>Nursing Facilities for Mental Health (NFMH)</t>
  </si>
  <si>
    <t>Qualified Residential Treatment Program (QRTP)</t>
  </si>
  <si>
    <t>Psychiatric Residential Treatment Program (PRTF)</t>
  </si>
  <si>
    <t>Interim Housing</t>
  </si>
  <si>
    <t>Private psychiatric hospitals (PPH)</t>
  </si>
  <si>
    <t>Community inpatient psychiatric units</t>
  </si>
  <si>
    <t>Crisis stabilization units</t>
  </si>
  <si>
    <t>Location Types</t>
  </si>
  <si>
    <t>Screen Type</t>
  </si>
  <si>
    <t>Tele-video</t>
  </si>
  <si>
    <t>Non-Medicaid youth</t>
  </si>
  <si>
    <t>Appealed</t>
  </si>
  <si>
    <t>Monthly Average</t>
  </si>
  <si>
    <t>Screen Location</t>
  </si>
  <si>
    <t>Type of Screen</t>
  </si>
  <si>
    <t>Behavioral Health Crisis Hotline</t>
  </si>
  <si>
    <t>MRSS</t>
  </si>
  <si>
    <t>Screen</t>
  </si>
  <si>
    <t>Subcategory</t>
  </si>
  <si>
    <t>All</t>
  </si>
  <si>
    <t>0-17 years old</t>
  </si>
  <si>
    <t>18+ years old</t>
  </si>
  <si>
    <t>Crisis Hotline</t>
  </si>
  <si>
    <t>Admitted to Institutional Care</t>
  </si>
  <si>
    <t>*The current bed board format seems fine enough, but why are there so many providers who haven't been updated in forever?</t>
  </si>
  <si>
    <t>Could also ask for this with ability to filter by age, or multiple tables by age</t>
  </si>
  <si>
    <t>Any other way this information would need broken up?</t>
  </si>
  <si>
    <t>Resources to get more detail on types of information they collect?</t>
  </si>
  <si>
    <t xml:space="preserve">*Note: Any of the table options below could be asked for with a filter </t>
  </si>
  <si>
    <t>*Probably want some information to track changes over time</t>
  </si>
  <si>
    <t>Average Daily Bed Availability</t>
  </si>
  <si>
    <t>Year-to-Date Daily Average</t>
  </si>
  <si>
    <t xml:space="preserve">It would be great to know how many times particular individuals had to be admitted, screened, etc. Let's say, there were 10 repeats, but only 2 people </t>
  </si>
  <si>
    <t>of column E admitted to SIA</t>
  </si>
  <si>
    <t>*Would be nice to actually see the day-to day data as well - we could compare it to the # of people on the lists</t>
  </si>
  <si>
    <t>CMHC</t>
  </si>
  <si>
    <t>Detention</t>
  </si>
  <si>
    <t>Group Home</t>
  </si>
  <si>
    <t>Law Enforcement Center</t>
  </si>
  <si>
    <t>Nursing Home</t>
  </si>
  <si>
    <t>PRTF</t>
  </si>
  <si>
    <t>telephone</t>
  </si>
  <si>
    <t>Televideo</t>
  </si>
  <si>
    <t>Level of Care Assessment</t>
  </si>
  <si>
    <t>State Hospital Screen</t>
  </si>
  <si>
    <t>Not readmitted to Institutional Care</t>
  </si>
  <si>
    <t>In Person</t>
  </si>
  <si>
    <t>Percentage</t>
  </si>
  <si>
    <t>Outcome 6-months after initial admission to State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</si>
</sst>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2" borderId="3" xfId="0" applyFill="1" applyBorder="1" applyAlignment="1">
      <alignment horizontal="center" vertic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0" fillId="0" borderId="0" xfId="1" applyFont="1"/>
    <xf numFmtId="10" fontId="0" fillId="0" borderId="0" xfId="1" applyNumberFormat="1" applyFont="1"/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</a:t>
            </a:r>
            <a:r>
              <a:rPr lang="en-US" baseline="0"/>
              <a:t>-Month Outcome after Inital Admission to State Hopsital</a:t>
            </a:r>
            <a:endParaRPr lang="en-US"/>
          </a:p>
        </c:rich>
      </c:tx>
      <c:layout>
        <c:manualLayout>
          <c:xMode val="edge"/>
          <c:yMode val="edge"/>
          <c:x val="0.1026944444444444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0D-4A33-972A-2A3429A6AD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0D-4A33-972A-2A3429A6AD14}"/>
              </c:ext>
            </c:extLst>
          </c:dPt>
          <c:cat>
            <c:strRef>
              <c:f>'6'!$B$5:$C$5</c:f>
              <c:strCache>
                <c:ptCount val="2"/>
                <c:pt idx="0">
                  <c:v>Admitted to Institutional Care</c:v>
                </c:pt>
                <c:pt idx="1">
                  <c:v>Not readmitted to Institutional Care</c:v>
                </c:pt>
              </c:strCache>
            </c:strRef>
          </c:cat>
          <c:val>
            <c:numRef>
              <c:f>'6'!$B$15:$C$15</c:f>
              <c:numCache>
                <c:formatCode>0%</c:formatCode>
                <c:ptCount val="2"/>
                <c:pt idx="0">
                  <c:v>0.10300574130361365</c:v>
                </c:pt>
                <c:pt idx="1">
                  <c:v>0.89699425869638638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EE1-992A-201BEE7A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Location of Screen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'1'!$P$3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9-443F-962D-2EBA2E04F1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39-443F-962D-2EBA2E04F1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39-443F-962D-2EBA2E04F1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39-443F-962D-2EBA2E04F1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39-443F-962D-2EBA2E04F1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39-443F-962D-2EBA2E04F1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39-443F-962D-2EBA2E04F1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39-443F-962D-2EBA2E04F1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39-443F-962D-2EBA2E04F1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39-443F-962D-2EBA2E04F1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39-443F-962D-2EBA2E04F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'1'!$A$4:$A$14</c:f>
              <c:strCache>
                <c:ptCount val="11"/>
                <c:pt idx="0">
                  <c:v>CMHC</c:v>
                </c:pt>
                <c:pt idx="1">
                  <c:v>Detention</c:v>
                </c:pt>
                <c:pt idx="2">
                  <c:v>Group Home</c:v>
                </c:pt>
                <c:pt idx="3">
                  <c:v>Hospital</c:v>
                </c:pt>
                <c:pt idx="4">
                  <c:v>Law Enforcement Center</c:v>
                </c:pt>
                <c:pt idx="5">
                  <c:v>Nursing Home</c:v>
                </c:pt>
                <c:pt idx="6">
                  <c:v>PRTF</c:v>
                </c:pt>
                <c:pt idx="7">
                  <c:v>School</c:v>
                </c:pt>
                <c:pt idx="8">
                  <c:v>telephone</c:v>
                </c:pt>
                <c:pt idx="9">
                  <c:v>Televideo</c:v>
                </c:pt>
                <c:pt idx="10">
                  <c:v>Other? </c:v>
                </c:pt>
              </c:strCache>
            </c:strRef>
          </c:cat>
          <c:val>
            <c:numRef>
              <c:f>'1'!$P$4:$P$14</c:f>
              <c:numCache>
                <c:formatCode>0.00%</c:formatCode>
                <c:ptCount val="11"/>
                <c:pt idx="0">
                  <c:v>7.1983510385286192E-2</c:v>
                </c:pt>
                <c:pt idx="1">
                  <c:v>1.3477088948787063E-2</c:v>
                </c:pt>
                <c:pt idx="2">
                  <c:v>6.3421595053115589E-4</c:v>
                </c:pt>
                <c:pt idx="3">
                  <c:v>8.4350721420643732E-2</c:v>
                </c:pt>
                <c:pt idx="4">
                  <c:v>2.0453464404629775E-2</c:v>
                </c:pt>
                <c:pt idx="5">
                  <c:v>2.6954177897574125E-3</c:v>
                </c:pt>
                <c:pt idx="6">
                  <c:v>1.5855398763278897E-4</c:v>
                </c:pt>
                <c:pt idx="7">
                  <c:v>1.5855398763278896E-3</c:v>
                </c:pt>
                <c:pt idx="8">
                  <c:v>1.9026478515934676E-3</c:v>
                </c:pt>
                <c:pt idx="9">
                  <c:v>0.87902330743618207</c:v>
                </c:pt>
                <c:pt idx="10">
                  <c:v>1.3318534961154272E-2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39-443F-962D-2EBA2E04F1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</a:t>
            </a:r>
            <a:r>
              <a:rPr lang="en-US" baseline="0"/>
              <a:t>-Month Outcome after Inital Admission to State Hopsital</a:t>
            </a:r>
            <a:endParaRPr lang="en-US"/>
          </a:p>
        </c:rich>
      </c:tx>
      <c:layout>
        <c:manualLayout>
          <c:xMode val="edge"/>
          <c:yMode val="edge"/>
          <c:x val="0.19793250843644544"/>
          <c:y val="3.240750311616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B-4EE6-81F6-8CD14C860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B-4EE6-81F6-8CD14C860E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'6'!$B$5:$C$5</c:f>
              <c:strCache>
                <c:ptCount val="2"/>
                <c:pt idx="0">
                  <c:v>Admitted to Institutional Care</c:v>
                </c:pt>
                <c:pt idx="1">
                  <c:v>Not readmitted to Institutional Care</c:v>
                </c:pt>
              </c:strCache>
            </c:strRef>
          </c:cat>
          <c:val>
            <c:numRef>
              <c:f>'6'!$B$15:$C$15</c:f>
              <c:numCache>
                <c:formatCode>0%</c:formatCode>
                <c:ptCount val="2"/>
                <c:pt idx="0">
                  <c:v>0.10300574130361365</c:v>
                </c:pt>
                <c:pt idx="1">
                  <c:v>0.89699425869638638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B-4EE6-81F6-8CD14C860E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4, 5'!$A$8</c:f>
              <c:strCache>
                <c:ptCount val="1"/>
                <c:pt idx="0">
                  <c:v>Number of Individuals Admitted to Institutional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5'!$B$8:$M$8</c:f>
              <c:numCache>
                <c:formatCode>General</c:formatCode>
                <c:ptCount val="12"/>
                <c:pt idx="0">
                  <c:v>152</c:v>
                </c:pt>
                <c:pt idx="1">
                  <c:v>167</c:v>
                </c:pt>
                <c:pt idx="2">
                  <c:v>121</c:v>
                </c:pt>
                <c:pt idx="3">
                  <c:v>137</c:v>
                </c:pt>
                <c:pt idx="4">
                  <c:v>102</c:v>
                </c:pt>
                <c:pt idx="5">
                  <c:v>99</c:v>
                </c:pt>
                <c:pt idx="6">
                  <c:v>79</c:v>
                </c:pt>
                <c:pt idx="7">
                  <c:v>103</c:v>
                </c:pt>
                <c:pt idx="8">
                  <c:v>115</c:v>
                </c:pt>
                <c:pt idx="9">
                  <c:v>121</c:v>
                </c:pt>
                <c:pt idx="10">
                  <c:v>113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8-48A6-8577-E23FA0427877}"/>
            </c:ext>
          </c:extLst>
        </c:ser>
        <c:ser>
          <c:idx val="1"/>
          <c:order val="1"/>
          <c:tx>
            <c:strRef>
              <c:f>'3, 4, 5'!$A$9</c:f>
              <c:strCache>
                <c:ptCount val="1"/>
                <c:pt idx="0">
                  <c:v>Number of Individuals Utilizing SIAs (Diverted)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5'!$B$9:$M$9</c:f>
              <c:numCache>
                <c:formatCode>General</c:formatCode>
                <c:ptCount val="12"/>
                <c:pt idx="2">
                  <c:v>97</c:v>
                </c:pt>
                <c:pt idx="3">
                  <c:v>140</c:v>
                </c:pt>
                <c:pt idx="4">
                  <c:v>112</c:v>
                </c:pt>
                <c:pt idx="5">
                  <c:v>110</c:v>
                </c:pt>
                <c:pt idx="6">
                  <c:v>94</c:v>
                </c:pt>
                <c:pt idx="7">
                  <c:v>111</c:v>
                </c:pt>
                <c:pt idx="8">
                  <c:v>104</c:v>
                </c:pt>
                <c:pt idx="9">
                  <c:v>102</c:v>
                </c:pt>
                <c:pt idx="10">
                  <c:v>71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8-48A6-8577-E23FA0427877}"/>
            </c:ext>
          </c:extLst>
        </c:ser>
        <c:ser>
          <c:idx val="2"/>
          <c:order val="2"/>
          <c:tx>
            <c:strRef>
              <c:f>'3, 4, 5'!$A$10</c:f>
              <c:strCache>
                <c:ptCount val="1"/>
                <c:pt idx="0">
                  <c:v>Number of Individuals Referred &amp; Connected to Community Providers and Resources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5'!$B$10:$M$10</c:f>
              <c:numCache>
                <c:formatCode>General</c:formatCode>
                <c:ptCount val="12"/>
                <c:pt idx="0">
                  <c:v>285</c:v>
                </c:pt>
                <c:pt idx="1">
                  <c:v>259</c:v>
                </c:pt>
                <c:pt idx="2">
                  <c:v>325</c:v>
                </c:pt>
                <c:pt idx="3">
                  <c:v>301</c:v>
                </c:pt>
                <c:pt idx="4">
                  <c:v>375</c:v>
                </c:pt>
                <c:pt idx="5">
                  <c:v>344</c:v>
                </c:pt>
                <c:pt idx="6">
                  <c:v>347</c:v>
                </c:pt>
                <c:pt idx="7">
                  <c:v>325</c:v>
                </c:pt>
                <c:pt idx="8">
                  <c:v>402</c:v>
                </c:pt>
                <c:pt idx="9">
                  <c:v>389</c:v>
                </c:pt>
                <c:pt idx="10">
                  <c:v>358</c:v>
                </c:pt>
                <c:pt idx="11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8-48A6-8577-E23FA042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Hospital Utilization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4, 5'!$A$8</c:f>
              <c:strCache>
                <c:ptCount val="1"/>
                <c:pt idx="0">
                  <c:v>Number of Individuals Admitted to Institutional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5'!$B$8:$M$8</c:f>
              <c:numCache>
                <c:formatCode>General</c:formatCode>
                <c:ptCount val="12"/>
                <c:pt idx="0">
                  <c:v>152</c:v>
                </c:pt>
                <c:pt idx="1">
                  <c:v>167</c:v>
                </c:pt>
                <c:pt idx="2">
                  <c:v>121</c:v>
                </c:pt>
                <c:pt idx="3">
                  <c:v>137</c:v>
                </c:pt>
                <c:pt idx="4">
                  <c:v>102</c:v>
                </c:pt>
                <c:pt idx="5">
                  <c:v>99</c:v>
                </c:pt>
                <c:pt idx="6">
                  <c:v>79</c:v>
                </c:pt>
                <c:pt idx="7">
                  <c:v>103</c:v>
                </c:pt>
                <c:pt idx="8">
                  <c:v>115</c:v>
                </c:pt>
                <c:pt idx="9">
                  <c:v>121</c:v>
                </c:pt>
                <c:pt idx="10">
                  <c:v>113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0-412D-9260-4FDFB005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'3, 4, 5'!$A$9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Utilizing SIAs (Diverted)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'3, 4, 5'!$B$9:$M$9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2">
                        <c:v>97</c:v>
                      </c:pt>
                      <c:pt idx="3">
                        <c:v>140</c:v>
                      </c:pt>
                      <c:pt idx="4">
                        <c:v>112</c:v>
                      </c:pt>
                      <c:pt idx="5">
                        <c:v>110</c:v>
                      </c:pt>
                      <c:pt idx="6">
                        <c:v>94</c:v>
                      </c:pt>
                      <c:pt idx="7">
                        <c:v>111</c:v>
                      </c:pt>
                      <c:pt idx="8">
                        <c:v>104</c:v>
                      </c:pt>
                      <c:pt idx="9">
                        <c:v>102</c:v>
                      </c:pt>
                      <c:pt idx="10">
                        <c:v>71</c:v>
                      </c:pt>
                      <c:pt idx="11">
                        <c:v>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810-412D-9260-4FDFB0055ED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5'!$A$10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Referred &amp; Connected to Community Providers and Resources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285</c:v>
                      </c:pt>
                      <c:pt idx="1">
                        <c:v>259</c:v>
                      </c:pt>
                      <c:pt idx="2">
                        <c:v>325</c:v>
                      </c:pt>
                      <c:pt idx="3">
                        <c:v>301</c:v>
                      </c:pt>
                      <c:pt idx="4">
                        <c:v>375</c:v>
                      </c:pt>
                      <c:pt idx="5">
                        <c:v>344</c:v>
                      </c:pt>
                      <c:pt idx="6">
                        <c:v>347</c:v>
                      </c:pt>
                      <c:pt idx="7">
                        <c:v>325</c:v>
                      </c:pt>
                      <c:pt idx="8">
                        <c:v>402</c:v>
                      </c:pt>
                      <c:pt idx="9">
                        <c:v>389</c:v>
                      </c:pt>
                      <c:pt idx="10">
                        <c:v>358</c:v>
                      </c:pt>
                      <c:pt idx="11">
                        <c:v>308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10-412D-9260-4FDFB0055ED3}"/>
                  </c:ext>
                </c:extLst>
              </c15:ser>
            </c15:filteredLineSeries>
          </c:ext>
        </c:extLst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SIA Utilziation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'3, 4, 5'!$A$9</c:f>
              <c:strCache>
                <c:ptCount val="1"/>
                <c:pt idx="0">
                  <c:v>Number of Individuals Utilizing SIAs (Diverted)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5'!$B$9:$M$9</c:f>
              <c:numCache>
                <c:formatCode>General</c:formatCode>
                <c:ptCount val="12"/>
                <c:pt idx="2">
                  <c:v>97</c:v>
                </c:pt>
                <c:pt idx="3">
                  <c:v>140</c:v>
                </c:pt>
                <c:pt idx="4">
                  <c:v>112</c:v>
                </c:pt>
                <c:pt idx="5">
                  <c:v>110</c:v>
                </c:pt>
                <c:pt idx="6">
                  <c:v>94</c:v>
                </c:pt>
                <c:pt idx="7">
                  <c:v>111</c:v>
                </c:pt>
                <c:pt idx="8">
                  <c:v>104</c:v>
                </c:pt>
                <c:pt idx="9">
                  <c:v>102</c:v>
                </c:pt>
                <c:pt idx="10">
                  <c:v>71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E-4F7D-8166-A18BDD46F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'3, 4, 5'!$A$8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Admitted to Institutional Care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'3, 4, 5'!$B$8:$M$8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152</c:v>
                      </c:pt>
                      <c:pt idx="1">
                        <c:v>167</c:v>
                      </c:pt>
                      <c:pt idx="2">
                        <c:v>121</c:v>
                      </c:pt>
                      <c:pt idx="3">
                        <c:v>137</c:v>
                      </c:pt>
                      <c:pt idx="4">
                        <c:v>102</c:v>
                      </c:pt>
                      <c:pt idx="5">
                        <c:v>99</c:v>
                      </c:pt>
                      <c:pt idx="6">
                        <c:v>79</c:v>
                      </c:pt>
                      <c:pt idx="7">
                        <c:v>103</c:v>
                      </c:pt>
                      <c:pt idx="8">
                        <c:v>115</c:v>
                      </c:pt>
                      <c:pt idx="9">
                        <c:v>121</c:v>
                      </c:pt>
                      <c:pt idx="10">
                        <c:v>113</c:v>
                      </c:pt>
                      <c:pt idx="11">
                        <c:v>139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38E-4F7D-8166-A18BDD46F7B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5'!$A$10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Referred &amp; Connected to Community Providers and Resources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285</c:v>
                      </c:pt>
                      <c:pt idx="1">
                        <c:v>259</c:v>
                      </c:pt>
                      <c:pt idx="2">
                        <c:v>325</c:v>
                      </c:pt>
                      <c:pt idx="3">
                        <c:v>301</c:v>
                      </c:pt>
                      <c:pt idx="4">
                        <c:v>375</c:v>
                      </c:pt>
                      <c:pt idx="5">
                        <c:v>344</c:v>
                      </c:pt>
                      <c:pt idx="6">
                        <c:v>347</c:v>
                      </c:pt>
                      <c:pt idx="7">
                        <c:v>325</c:v>
                      </c:pt>
                      <c:pt idx="8">
                        <c:v>402</c:v>
                      </c:pt>
                      <c:pt idx="9">
                        <c:v>389</c:v>
                      </c:pt>
                      <c:pt idx="10">
                        <c:v>358</c:v>
                      </c:pt>
                      <c:pt idx="11">
                        <c:v>308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8E-4F7D-8166-A18BDD46F7BD}"/>
                  </c:ext>
                </c:extLst>
              </c15:ser>
            </c15:filteredLineSeries>
          </c:ext>
        </c:extLst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txData>
          <cx:v>State Hospital Screens by County of Residence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State Hospital Screens by County of Residence</a:t>
          </a:r>
        </a:p>
      </cx:txPr>
    </cx:title>
    <cx:plotArea>
      <cx:plotAreaRegion>
        <cx:series layoutId="regionMap" uniqueId="{C4ECAF49-1377-4AE7-95F7-85950E3541AE}">
          <cx:tx>
            <cx:txData>
              <cx:f>_xlchart.v5.6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7F3ZbtvItv2VIM9Xbs7DwekDmBQ1eZDjIb7pF0KxFc7zzK+/i5QUiyUnzUQEDi7RQrcii9xVklbV
rj3vf7+U/3pxt5v4Q+m5fvKvl/LPj2aahv/644/kxdx6m+TCs17iIAm+pRcvgfdH8O2b9bL94zXe
FJZv/MFQNPfHi7mJ02358T//xmjGNrgOXjapFfifsm1c3W+TzE2Tn1x799KHzatn+VMrSWPrJaX/
/Hi18ZNN8rH7PvPnxxvtcqp9/LD1UyutHqtw++fHDinz8cMf5Awnn+aDiw+cZq8gZsULRuI5SaIZ
uX2IHz+4gW/sL09oirpgWVwRWO4w7e3GA+XNdvO6/aAGmZ9WhyvvfqD242xeX+NtkuD7tP+S5J3v
gG//8M4378z30szb/NwGfvk/Pz75Vrp9/fCQbtItfjUrCdoPFldq0HzLJ4yHn+WPLmAnb+CHIm45
wpT8Vf/uUhe6n0B6eX2t3f70F/xlSGWG5liBpd6FVOYvOIrjGIEXdtelw+Q7YC9dd+v/PrBd8h7A
dglGBOz18nZQXKULGqhJksh9x+14q8rchURJFM9Q/O46sWGvLf8MWDvUPVDt3D8iUJXL+8f1wLCy
As1yIr1DTSY4sCxdiAJPSexhOxOwKjiNgjOAJeh7QEtQjAhc9Xr9ND1ww3cPs19kxfIFL9K8zDEc
1T7Y7ukqixcCz0vUYUfL/GHyHStW3SB7/X1W3CXvgWyXYETAXt5OtfuHofctI1Eyx0nMDluIXh12
zF8wHIONTUm7jQ3sd2Lb/pj1X7dxcs7OvSRH6IHwCc2YQH5UF8uBQcYGFiiZooVGBsaDZM78Bc2I
rESxe1kK1zsgpy8mhNEz2PMlOUIfkEmaEYGs3K+fBz1+5QuJZ2SepvjdNqZPtjHP4GymaeH79WOE
lTgozoC3S94D2y7BmIC9vFe0+8P2GeLwbVRbWeIkdq/aQs/pMGjpAkcvLwvynoEThy/EnK/b+PdP
X4K+D7bdGUcErrp+vta+DAwutFiZFUmOLFzIkkgLIvv+flWDwt1Wv48qQd8DVYJiRKgq66d7ZVih
SryQOFrmWUbcnbfknuUuREpggLq848aEUKUEWfz1nOOWHKAHviTJiACere8HVYfERpXlBGlvoJAJ
dBtjI0Xz2LwMoeTOgvgMPahD3QPRzv0jglN5erwe+oiVaBGmRmZvvCAAlQUIVxLDMPKeGQuHI2Cn
AylZ6p51xHbpe0BLzDgicGf3l7dXMDkefuEhJCjpQqAkThaFvYR0KhvDHimwElSk9kHAO4s3vuNa
Z4jHJyP0gPiEZkQgq4vLh0HdP9IFCwRljgXvbR6kEUO44DlYHjmOYMiquUnO8P50yXuA2iUYEaJz
7fJ+UMFYvqAYCYrPQUI6RVRiRYbl9k4EmQB2Du/oGeJxl7wHsF2CEQGLrfr0ePn06elySI4swt6E
DUvz4m6/kgZl4YKWOKArvB3Ix9YKbKMs3WRRtjlDAzodowfO78w8IrC166thUYaQTDEytT93T1Fm
IEbzrMx+XwXHKGuu8/vwHhP3wPX49hEBerd+fLx8vnxc3ywHPW/liwY0QeD25+0pshzN8hItEcao
uyBNN8UmDTzrjGP33VF6gPwu3YjQVhfa/fpKGxRpcGqRkiBbyYTZEW56juEFqE3vCs2quY0DZ3sG
yicj9ED4hGZM6F5fDixhtQ4fEe6/9kFKWM0ZzfH8j526mzMELNU9ou4D7PH9YwJ1oX3Rbm8H3bIy
zFMiQ3EHYAl1l6ZoRNggsgoOv8Npv/fTm9tq6/vn7dnuCH2gJWcdE7zXl/cDi1S0zMBUAXWn4wRq
MJchSrFvotaxKIXtFp8hTHXJ+2DamW9EgN6odzhkB/bOw3ohsjyPHbvjxMSGbcJrBPgLJO7Nm3AM
7s3LHQ7bs9zzp0P0APmUaERAXy3XzwOrvAJcPozYiFLNg7QxyxeMTCOCGUFy7YOQnK+soDhD2+2S
9wC3SzAiYOf3mjawE1e64CAj0+xBVCKgbQ5ckUcUFewdLbTY38f7dx5vt2c5c8kBesBLkowI4NWl
ejUwg5YvOEFgBEbam6NIZz1/IbKiILDMfm9DVzoGeLV5cc5iz+QAPQAmSUYEsLqezYaNwkBIuszx
MEjuQ2xIXRf4ctji/CG2mcBXRX7NecEYHfoe6BIzjgrcm8tbGDIOO2gI/x8iqLAxRfFgbSY1XViz
oCshwvn9EFc18DY+8qp+3xh5MkIviIlZxwTy/eXz8EEZPM3CY/TjkBuJYzkcw28Bksc8WkVu3Lez
wjNORugDMjnriECeaurl49P9kBsZQa409igEqZ2MTGzkJvAGKrDE0PTuBkLQmm6R4pidEQtJDtAD
YZJkRADfPz0shkQXgawswpM5ce8UJNVgsGlKFgT6oEERp/B9lpi/z6I71D1w7dw/IlCnS/VqeTuw
/CxdyLTIInvoTT7uWK9wQNMs4pf5fTgkuW+tF8fyz5KgpydD9MD4lGhMQK9vl3eLy0EDrWCFRKg6
YjZ+YMjiL5BFJHDw+O74N4lz4FuhuTkj0GpKjtAHZZJmVCA/za8vH4bl0rLI0jwv791GJJdGvhhO
YJ4S9059IjBnGmSGu0l+n1GTA/RCuDvniAC+ubx/WCD1fkiEIWUh408Q9pv0nWA6AYF24Od7dZhA
+GYTJ+bGdX8f4pMRemB8QjMikBeXN8vrgdO1ReSXUMjaBcztgzBp7W2WAo1E/fdslouNZ7lnJWyf
jNAD5BOaEYGsTZ8v76eDsmpgzDDQeuUfmLVg1qRkCXZLhO8c68Laa7GJX8/g0eQAPaAlScaE7PX1
clBcpQtJRLq2RCNQvSNHQ0OixSZRcB8VSwSya65rnYNqh7wPph2CcSH68Ly+fxxY/cWRigxsnrQ+
SxfYxdCepL158hTVpAji9AzlFwuDGKIfugTRiBCeoejNsD4GMGP4B0V5X0KDlKoa2xWSjATE1O29
/F2ePEPZm3N8DAR9D3wJihGBO19/HtS/APMGQGOR7rmTpU78v9QFB47Nfi951IV2HuRn+BY61D1g
7dw/JlDvLyEnH37ZIdxGOE1hq4A58n1Y5UZPAuQM81ZU41iKmscbc+P9vhZE0PeBtjvjuMC9fRwS
W7EpmiDKPDKM2sfJlqUvEL9OsRCP31N/gI2fngXtEXk/ZI8IxgXsl2FxhVYL88X+DCWjrJpTlkUp
DR715Q7T7mJfgegZ4cwd6n54vs02Kjg17fZ5vZ4eftwh+DCKKTA8I4iwLb+3V5GdzUioKwe30e46
oc02oU5+EQRnZN6fDtELY3LeEQG90p61oa2OIgJcaRGW5fZBGKRQPxAaL4p9HuoHEvGRq22xPcfm
SND3wJegGBG4i8v7u6ELLNA86iegQu8O3FMVl2IpGgDvgzOILbzYxOE5BRYI+h7gEhTjAvfzsJqt
dEHBxihQh/AqgNexSok4cnlKZpCh0D4IfwF+6vwczZag7wfu8YyjAvfhamC+LEJ3pSAqC2C4x7C2
BgskESFNG6z6WPFZbBLnLF5MDtAL0u6cY8J0PZ1rCIo8/MhDiFTYspCpOOQj7LYkof40qq2MJCPu
UOGI3LLBq4Ey82c46hfkCH0wJmlGBPLDo/ZZux3US9Bk7iKmmaHeD6dqPHxQhWiATJy2D+k23/pn
OArIAXpgS5KMCNqVhnD1oVPGkC1EN/0OuH2UxWkUBktDokK5z90GJ3wGqy0izs9LGTsdogfMp0Rj
Anq9GD5wDpotz/CoXtU+SD6NJHxawgG8XwUUcRKvAvO8sDlygD4QE3OOCOD10+OH9ezDw+Pl49/7
D/4LLTiutUscIoM7Jpv0CBGleA527tNFKCMqG9WH37eDX283OE7O9FC+N0iPxfge2YgW5BWqbvVx
U/4X1iKCiOcDC61Ig0b+hsjDTnCwyR8rJLAQ0TRLIzpxzw2JM+8KrY/OklnJAXqsP5JkRGsPkYfL
YYvmIg0eXQgY7lCknuQzIqqqNtVK4JdpH4QFEBGAaKL0+04Zgr4HugTFiMC9vlS0xx6HXLcT1d90
6KIFFLoWDuoIaSVCCwLUGaIp1E0+iDrHRoXrzddtmp7hJycH6IEvSTIqgIetOYMUeGiaPKr2fUfv
mDc3xiKkUEsIkyBi/q8359Sb6VD3QvRothHBebNE05CBDX+IDkU+DiwIbzb5Y0ib4xYtRTjhIPYR
6Vg3Ftp3nGUGPBmhB8AnNCMCGVWR1fX1oHZAVFlFTBrK0O+PVCKhssF4ZwR868HXYcqW/xK4Z5y5
aK/WGaAHwiTJmABez4c188pNmVVUeTvkYxFn7i7mkEVtEpow8F4HxjnW3S55H1A7840J0i9Dy8gc
9HDEJR1KUXSdMk0sBIU2T6gUtZORiSiX6+ocCblD3QfV49lGBOrNEgk5w7pjeJSPgZ1v744hYx9g
5hNQ7pqi9v0HiN16YyEb5wzFp0PeA9fufGMCdn37OF/faMOWMkd2M4ta1t/lJBJdVJdBJhZaExPW
25vAT43AQzvmM7A9HaMPwKdUo0L5/n7ohByUJUBI4SG9nQxvES44SNLYv3tXHLl/gzg+JzHnpkvf
C+DOjOMCd/BMSfSTgFVKgj3xWAFq66jKPHzoDGmJQjbOOecs8Dym74fnMcWI8LxF6MPicsjDtgnb
R5t4lErdmSpONysloFIFh8L17YPgyrcIfDDPqMRI0PcAl6AYFbjrh8V6SHAR1y8gzQZ9pr+Dd7xn
0TQeeXRNfYL3OfHtNkjM4PePW4K+F7idGUcF7sOg8SwwMSJdg2F/5B6QL3DGNh1s9/uWOGRvt8kZ
IS0d6l6wHs02JlCR9TqsRgt2jNh9jqOI+MImBg07GT0m9u48IkrptntI7sxS78bG/effcFNsXl/j
ZgXs//3zI0HfB9PujCNCdf1wOf/7iIZfcPY0HdfkJl/5rWI1wYaRpAPMf9BxbZ1sjDNcPV3yHsh2
CUYFrLJGhMCQJyzcAixqHUOjfV98AvQyaqXCqvz9BD42Ga+Tr0F85IT55X1LDtAL3u6cYwK47e8z
LL40zME8TBbf8etsXTQ/RZ02Bn6+w6y7BLp129nn90Ungr4PrN0ZR4Tq3eXz7bBtfODIkRgcpdJb
5bUOqnAEyW1a5N6uTCg9d5vCP6eXD0HfA1yCYkzgLpYoCHM3qGyMwns8j94B1N6PRzh6IEuhWheE
KWm/qQmDxZ1poVRLeIZ8fDJCH4jJWccE8v3l4+OBQb4rlX74o5VLjW1wHaAsLUKX/iZ8RuAEJMkd
ScOdDSyhBD36n6KQ9Y5tE9rPXbxJz0hY75L3wbYz34iAReVq+OEH3rzIWeeQYrXfnIRBqrEzNlFR
qMW2M1oQETT3mwLNic/Yu+QAPeAlScYEsHY7qEUKqVYQmKDi/iCMBnWBELWK5NcDt9iJU/db/ww7
VIe6D57Hs40KzLsn5XqpHn7bITgx7BKN7oOG0zsXO5l6gzBlHLawHu9NjMRZe78Ns6+u9fL7kvLJ
CL0AJmYdE8hLdVANt4lD5hFofujERALcVCJAoCO6vewWAHHU3lsvZ9guOtR9gD2ebVSgDtykCbFQ
KHUJi+J+W5IiMlrEIwRDFpqSMccGi3vrrN5MXfJegB7PNyZE1+urgeUmjm3aMnE/sFQgRxJtuTiW
R5xb8yDyQe6DwDlHauqQ9wG2QzAmYJ8eHgaOPUaFUwlVxikoPO3jNC5V4iEPI8P1u5Gqs2ezJDkr
9BjdHToD9IGXIBkRwA+XUHkGPmIlOHzghN3BR5bpajpeovkwTe+zCWQw62N8HzbQeM44ZAn6HugS
FGMCV0WP+MPPO4R83HRDlJEueqgsfqLOUnDUori8QJOovqA7/O+LxQ8d8j6YdgjGBKk2nT+jj8uQ
qGJHwryIVPP9YUoKxSjygxa2IgJrdhybEIoftq9GgR4sZ8BLjtAHYZJmVCA39eKHhZhq3PC8DOyO
bYtNmkBT5ZRD2Plhvp2R4mHbFIo/B9MOfS9EOxRjwnMxuNMHTh3U3RIP+bIUqfLwF7AowmZM7WtS
EwLyg3mm14ccoA++xJyjAli7HzgjHm6dJhu+aZ3VPgiAG8uxSNOo8fN+E48HtA0/KyOeHKAXwN05
xwQwsjAXBwY5hCTVtNOi0Df6R8k+8Pkgo1YQ9naopqR8R0r2rHOaAjx0yPtA2yEYE7CPl7Oh25XC
LUBRPJJC3tLdj89cZF6KbfMdJHu1D1KeSjffzmtX+kCO0AdhkmZcIN8OHNqIYGQRFgrqBwaqlj2j
LCrLc4RLD9j4x/H8u139Lkt5P7iRHKAftp05xwTt083t0PVsGRHuWFgWv9ufOrsXRTMphgLf3gfB
kbs38/xz6tk+dOn7oNulGBG4j4v1zbAdDiFVwXcHs/Je1X1HqqI4HvmYBKqPJhqFn2FRJuh7oEpQ
jAnVe20+qBseuhB6zKKQ3j4+hkzCbKLN4SxAZtDuvCV0ocd4a5zhj++S90G2M9+IgH26vbpdP/99
EYv/Qsmy50vl8un2YdjAS6w7WqAReLlbVmTbp7Z5gczx6Hu9exCBl8+br5vMT86JvTwdosf6OyUa
0Rp8RsPUy6FjBiQZFZBomuArOxkPZcs4hjgtntEidXNOpAA5QC9Uu3OOCtOHBUoODizB41TAoYHg
rXdq0fEI20LD+h9s28REucGzZPjnzckYvSA+oRoTykt1sXy8PNg53tWIfjGwtqlcBv7MSm+Vko9F
+WYDQ2xA3bpDZO1h8p0J/Nl6Ma30jHxgcoA+GBNzjgrg64dh8wuhhCNMgEdput1OJR1XPPIPEcnF
cntfM+GUfLbc5JxcfoK+F7qdGccELhpDDY6uhM6LTQHs9xVx1FZh0Yz+0FOTDO56Rluo8+AlBuiD
L0EyJoC/XN5OEU4waKwIAvdoBHLRHBkExF0g+Au7mt+7r4hA2+dq478iouCMOJHTIfrgezLv/wOE
f/4RO9+a/vPjT+P4Pv7GAcyhxyb6t7UPkkEjHFdCvC3FvjUGO/ZyXG38ZJMcDuV3JIKP75tID3Sd
77b7aj//MawkUIPMT+NKDV63f358emi/MaGw/uffxBvI7iHe+ZShtNP9Nsnc9GfXvqcFTTfpRvNT
K62OKH9+9ZBiRJDu3UTv/Vj7S8vXPz9Cb2UAxvc8pWaQjoPp8BPu4Dgi2W6S9M+PE5lDl03gyqOv
F45Xhkb4QLFtLyE+Hs5pjmmaNR56kPjIrzf//MhRjWsEtZKEpqI8upPgMyRB1lxihQtZRt9zeMUQ
fo8yd/QOXCRR3QVuZRzlUO3//uBn3l1g+WmC70NR0MHC3Y3Np4VznJVZCp15aYFHURA40nD9ZXMP
0b25/38iPZVc2yiFK1rXl6ztUtcFl1HXYlqUq1qqVYOyhLlfhXO6yqL8ysrcaMUlZeAq8LqHq0yU
TFqrrUBJBMtdtu85zT3tq9zKotXbnwHjqXka84v2oq//ZelcuCyq2l/RruSv2lds8yrOMnaZR4u3
t9+ute+5daU7ytvlNEicecg6V7HIuLVqSlExszhD4yNX8ybWl9wL6JkrK7keTZY1z3srh3JSlRVi
T5USE2NlieWvfCa3atUOTK0WonARy5RLqR716BtluaC5ybQwJ+aVy1ilBqfktzzNorlI5yZ3HXvJ
Qspiblp7PLVqnxJd9JVKcp9pj+KUii0FR6Hwey9DY9r+jqLuzyapNJnTZRyuGJcKV5gvXBF/liH7
V50YlJbU5Vp0DVvhzdRU3Dq7cRMhXdGJvgoFOplHoV+u2ieX53zFlzxJ4bj02tVFXkErWFm1GTte
tU+Tmk5dpX3JU1m4cPGdA89Ipnpu5crbx2g/S918vvZV+4TPkc4Sqvgkh0Kwipjy+Kl9Lw2iaVm4
6cK3I30RpbXCW2GwsvlKEQI3WkqqwLumxk1YTmElqXYVYSImq/aJYospHdj5okzrWEm90NDq1J3M
6tx8KGWrXAUlb61qambRcbkSLDFa8aZSFWa+0nUrVpgopKdZzbpaWVuWwvG5M5fk5Jqyi2xleeys
ENlgUa6NSS6v5Ki2FZa2c83PWFFhAz2YUkkeKQ5Vr6zIVGnPEhW/lqkVFzK2EkSyr/m6xa0Kms/U
MKK/yoF0bUusv9KDfP/EZB61oKRcbd+ygkCaSZl5Yweu5CiGrXur9km3Dq+Cis+XtHuv19yzWFWT
qYBdZdWm5CoRLUhLVli6cjaTTN1a+CJWpmxnmqwHiWILbjWtJlmyKkI5UJyAY6cTik1WpmTHWsrI
3+TIY1XbMlzVq2t6Fe7uDj2jcpX2Ti7ZlskXvVSshGIXuc3p+HWzT1ymczMaZ5ZG58zLJGErLNG4
nAa0mCm2nRarSKCLVebV1TQM/UTxQjucenpcKGbzcwiVhL0U5Uaw+2V4hw5nVBjeE9/dL2j8Hrpo
zlM9ngRKQUtKOonABJqn9lW7N3mvkPfbVOcnCpX5/CITVY/N5SVnTV7jPDJnE+9aSGpdYVJJVotE
jpXIlOVpEpWuoleUr9U6XajupEhUM49SRchMfqpn4aNQ2hWWmCisxDh/cidCNXMy2ZyZfjR3HGsR
B+WsZHRvkaQFtSpEvV4J7jyhImHJ+H64qsU8xPrNHVdhjIBRpSpxm0XOqEXJparkRwE+gB5resbS
imWb8TTK+WIhUt40pot4xXHMRHV9cIq0+TP0SlqrPGPjMWW6io0wXTGx7M4mpfHVqLBAg1yuNTcV
rEVuSQsnt4Rpwlu+MskTfp665ZzG77dimyeLZfav2vekgs41R7Bf2t0vRUm8iiIH3KAODE/LBdpQ
zDA3pzpPCVgTua9ELB1rkE9zTYojW9l9JMctF1GeTlse1L4FPSVVuAkdT3N3Q2dlsWKbJ0dy85Wj
OJzt1aofJsFCjPgpX/uAs10Lu5dcJELqEPKFTHs4EJzgL9m3WM1h9XTlyHdVZTDLjKkZVynlgpum
fB0qjCOXK9vIb80QHIKhsmrlGPTUYqU7mQ4Zrf0pOUfJK465KqzaUCreeBKYT7U30azAqcBfTHlK
uXGltPy35W++SV2VnGDv+LJkTlJV93iceLHlLyg6nMwdo/g0sTylMB1f4cLwxgroRA2tjFM93XJU
iASVysaBM6Vqy5jGpRhNeTu+njBCMRd0K1tNqDhbta9Ym65UcZIuvEwOFS4AHPCoxyuTAq9u/9SZ
7DWigkwzzTBUq2aq1DLB9kR2WzksrQWW514VJuVchbMgw4bjDRy8pe1GrtK+bJ/E5s3dKyaxNV0A
24yNgFdLIZUVs7JCV+FYXTVcLlii+ol3VVOud1XRmXeVFUKoBZPAV7yULzQBdTsVvwKbKaPMXupe
qchGw1BS3bRXEaXWrCevKAoc1sAqmnGOd+8n2TRK2UCLJOmTX8SLuHaZuQf9ZcXaSbAURVeRmeYs
aN+rhJCZyi4VKV4BPp9IYjVHBcql6FPlio9ymVZT7Pi5Lodr3y3EpSW4N3lJlYuiKOtVNsmVorIj
nPicPrWTqlZ0ljc0yaGXEiOqtc4Z8wh3Xdkhk1/JkaxEpebIzJQuQ30mGMGEUlt8vJjaI9X+aUIQ
mrNiueJk1UvrYp4Y2X1ZNZyYu02t3FhkEWd6Spqy7kpOpm6ELdA++VJoz9jQ/5xxTrCyGrHHbYSd
9slvXkmhZy9531dEnZo4yu6CLIAtqKnnbuOyWHtiWFwztAX+lRqqwzC+ksT0vR0UjFKK+YYxHSXO
Jq4SuvmzZQSbKoHwxhaxoxaTjFWoipqXHK1JlfjghTI9pwuWmiaVuLL0UNPL4rPLm7SiC5mtOsVz
5biJxmf6dTwJcyU0Y02Smy09AX8x2cki5qNnLxceHb10FHOS1HPJrL7ybqglIbYHNqNSV9ZNqvPu
nDFTJUPn8rkbWrHKW/Jnj7au06KuFgLLzsKK/ZYwwm1Q1fwy0xmtzKVgmtJW/TmWjVQxuHzG1rYO
Bh19FnKLVy33s5iW3q0HGY+tJopvuY7C2yareLV4mzjUNWUF+cwyzL/EII2U2pY1FvKTlteOrFi+
t7DFOp8KJeU3EuPCjVhv5oppOg1KdxokQXMObMIgMdRJGPHLNGAcNY00elE6KXMXmcKT51crzCya
XrjWrSJR+LQ5fWQcLXUuKL5eUio6RggziKuZJjp5MhWLwlRKznu0GNmZhlZRz8q6pD8nOJOknPom
cF6tyO7kJUWpt1nuRtM4tgVFr4VKqXVIf6XwSuf415LTR5p2IyXNcmNuhKWS+jk9tWsIGXJZC5pX
W1oQpHMjT7DpaOOqDJe6HXuKawi+YlHeX2XC/m9VFfSn3PRMNWSUrJRCRWBc46oq/4r4wLxi+Hgp
V1YBnpYECi+KayZh/SVXVPh5ZX0jBfyKS21TEUXbUQLPcqfsneBl9r1jeYnCsG44yzxxyUqVq5Y8
lWqlYCsCLylhad+UgmcrOgSH2YTnQ6VKjScmihIFi8BVEz+ylFSylzhVZz6XM2rgC+zMLbmpWYvW
3DL9L3kwmVmWjSPPNjVfjGklFnl36pmUO+Um+V9SlnIz2aQ+F7xcY4/eF3zoLbhA+uJUXgYlhrv1
TZlVkhuByTOVYx1bE8uguMmEaOpn+VQMK1qhWCmd0bX8xZWKm4mMT5o/ZsYnR7CuTCENVHA6XonN
mFHYynxC/UXVDRNqUUOXVSwruEtZ2lEDR64UrsDtZWlzU95K/hLxf2GHqVrFGh+aJZao+CTUejgN
a/s65V2IpEloTsOJrbIFWy8CJv9UGaY9FStfsWOGV0pefk2MGIyQK2yVC0RnLuQ6NZ9QpTANikWp
C+vcDmTs4qxQXI+T1ImjK6kYWfMwKxMlkx1Vp/m5WwUm9BOxmpqGfmcUgWIXhlJ4+UPg8a+TSTgP
aXxxKpFmrGtrhhw8G6X/1TAzfOxCytSonshKBmAURjS/BmJJKWKefUHDG/crnQqbPMq1AuryTKKz
/41lGjqUyNtq6tuzyuDFKS27ZhV6SzqAoC17pbcKIwE6U9Woa3lp2zMOxwZULD7U9Vl7w9tTe9Pb
n35LGTSiZfsmcfk33/Os+EaehFZZmWrKQjoyGq2GbU5cutQjaMvN3+2T9f1V+2fBOofLAmTGGYxB
N7HuxyunhrDXvkoFKlwalKHEjnAz8aAztG+3T15z19utb++1rwQhgfT2w8tvw9gBv5+senBy/DZv
A1ET3lhWJqW0b73deDTB2zi5ozfiIic40I6/f4EAkvNcd9NlbeeyVofRs92ccVYjxmd6Yk2dmKMU
t9W22zfbp7d73t4Lqka7f/ubuEfMdUvxJ+kXV7CDo9uI8ZxWYSBozeYjvb3nZ6Fdq7s73/1kmcxa
qiP55f6mltSVqHTmFPankIvZWgsK8Y6WjGLm0xC08wTmj7cnoZG62j+jqoqUQk/rqdXKWnnYmFHe
ru/+fv8a932U9n4nNj01LQPostxUh0yOTydQipVTAa22qrDr206xbl/WnAiloowmapmkkA1rPVi1
r96eLIM5fo+K8qkLZrp4u6N95U8MRxWSslCdLkFL/9572DGWq7wN/3YP3BmfwjCoZ9SEpVeml+MJ
ZfMmgldpWTiR5sc2x47t6yUIqxiHerqzDH7/8z+PgYf/WiPk25tNacy3v26slxgH+7f0p3fNt0Hj
+0zImxrz5vex3sydjdnwu32TMEQerJ+70pK/cvHHJszvUfCtQRIpxLwgwzXwYzPmpetu/YMBuUt0
MGTyKOIC/Y1jBHj9BfHIkImKwujbgCY6yEVH0TwE+nz8sDdksojxhlURfkVURMS/DD7ZwZCJKnrQ
IVCvi5WRoS7yv2LHZBorZceKKSDuBEUXYUpFXCLDI3bt2IoZy5EJ3Ywxr0qerQPN4U1s2rTKw2lW
wD6h2pRoriqDSxSEvzHxrVjk1T2Nk+u1zDNHfC7MYDKBVEJFOB5ZJrfdW5YzH/kaSpeYcYELDcIp
C+irubUOkzBFFgR+7r25e7DV+f9u3YlNhOiP111T6uNk2bU0h2WH2kAMohY5lJvhaFRLxQLa28+R
H8ChapQsCiyNun1o1n687BBUDiNyU+ha2i3Ww7JDGUAeJTAkOM5QGgFL75fWHabvrjssaUgsWHLo
3AcXOmKfjtedVXl05hRhdZUEnBdNc4PXp6WUQbity4LNFpxOQ+eSM5HNNSMy5roZpa4a25RZfmFs
l6Pv0lzihFC1K8qCRE+5pr1M2STKNK+yYEiwIhGWXkGHFc4rzDk1SaynSUnxyWvlQ+35ZxU23A+u
05+tQiUOilPu1xIdliGP3N6mPQnaybMcyuKAvxyWIfzrKPPLo+i61F7BEum4cdAeDg3osUoF8Yj7
yRfglQJYFuJusHZ/jf3RDXvrsD9GolG7BblQHIuSAQy2wvEyNCa1ntJikFyxTlFN7nhToPypXoci
BQWMr7/VbClPK1EOsxnPlZ8LvCfe8SmMpHcUp9s8BDWXZadCWoU+dIbCn9zEseDNmBBLfvnPItst
sp8esSoyDQNn+w67a8p+H9YZHPqwqO88e2B2uPK2zCh0KUMTpN0ZiwVzWGZsk3jenLACiwJr4IdY
HQdu13gL4SVEZCaciBju4A3tnEhvvsOOrxBhQN1FJjBgtDSWGgLEWZYlzlhHSJgoDh1xxVX5N8YV
4vBLbugBTLps4njTfOJFDCwvYuIZayRSsyHMsHJ+nYmJG9qKa8EgfqtzzsJgKkQjKf+sqnZVMThS
fnyAzmN04vBOj9CG6rCmwGrQvYUXcK7K8BpzOJG/u6CpC7iQIYShiSXC/xoGdZDcZBSDgoAm48wV
IcJJRy5ohKPAXSwh/QelOFGd/tdc0KcOaIGhwDnh38DiagXLY95l114aikloXCcZnxnPiITRkglV
hSbMwI02Mym4Wn+QwZquKj723HsntGjYGIo8pWNJcU3XYtYsV9Ff7AyMzYbnLtSl1T/La8e0IEn/
eHkpQRZ/Dd47G0F2WF8Nz+KaJHu56aKIBJLv6wuaAcQihCc1zb0gnwuIfjisr0YzEIG2CIWiZXQH
loUyG6h7hJxPJAXiCd1yf4VpnZyM+GyInUH0FMuhWlLz4Y5XlyslE84VI33lJzpVL82cM6xHPTaF
64TLYC0WxUiqOIXiK6NeJ1adfC0oO3w0PImKbw1LiBXWh4OlojnDvkp9h1FqN5zQazvD2mT/YWKI
OGm0z58ysUu0yUVI0ekya+nelpmMcwzlVXgGOUpgS8fLDCIeQpRRsLBRTaUjTaCVsxAYKUF5ZTAA
Lh0WGsr405LIIL2cZ1GJB0LTLyw0rhGxCBEMwfAoUiuh9iVy0glNIBB0M6yLSXDF07VLzVK6rFSm
4mvNzGodDpzYnBZCUtzVkRnOPT6XF6VgBlqmh8E9k8gpHB258FnXq+yz7sTeiqUthEGwyTrNdWHF
Z3wxdXxnU6Zsvpgw4kRlPTFSZWkSgk8WkaInNKzepRgqUSZYWujRFRwM4bdc5u1p4k2u4GdbJFVx
HZtuALO3aMJYWenTwjNuBcrlVaemYuOu0HMxqWDvDvRCKZk4+6vK42ffqSzxho0lx1jBP5IzD1QA
seOvf5hsy2R5CGs/ZrJtL8nTI7whelv7aBOCEDIYSxAVBgHseO03zBXtnrDLGlUCDO6NxeLk5mUR
cf0oJYcz9m3tNxGFOMChybTGHGyLX1j7ND5Zd+1Dg0EMGxolQxOGAApZ4ZjJTnQHNkWKM68Kb1JG
f1W1NOGmHD2pWDWVaMQoKEHKxsIV4zQRHL7oVkrshtGVVWZ0rUpBZdFfwjDMprIp6/BbM1y0+D/2
zqypbXT7+p9IXZqHy1eyMWBIyExyo6ITWvM869P/f4+MY8xUxXtufdN1ThMZOiztYe211zacDHXY
KcA+BFii4esI+3/5n/v65QDLc3uQkayBA5eSucH6ECoPzQfLA+jDWPrVWQcR7e8BZBpVpUVhKcIf
Y4vHIBMpHtdJ1g8ABdXle0DG93gKMlhGTVYNRaHUsJ6AbAw7JO6KzcBNsipmDIo1ZjfzFFadJzW5
75ZJYBSeZcyR75mDNWm/ZF/pncDtBsX0AaLaM0U3tdm1Ar7iNqFR5Z/7HfFXVmM0rk7hbAln+pvh
7Oouv38ezcQzD0ADsZyg0zUOW+FHKxjjv9FMfIkcLSuKAmEswtljoAl1NL9jjmUJxvhRJseO2KR5
IJoJb1tKgf8NaBxQE/fzSOVCtms+yeRlUraKM0n2Ns+HH6pRJYFXG2NnrQK/nIxvhdkr8rpPmulD
FTLdUN26aiL7aqjj7mYs5CGoXIbvtDHIASfbhQVK6jM2NBrUn8lg+KfWV+iUYe1Ennk9qK3w0sP0
/4WycXlwH9XMf8TBF0d2aC9FG/sodcKbiKRFsMOBBm7jqGwUBSFMjA4IcJgiGO3LRnHYiyQn3BEW
/vhdBPLSfxyVjbwHBt8B2zmiKPH3OHUqcWm2Vit3W19SxvFMsqaZIYOTf0uVKjovO9+8UtvpzJC0
JLrodK25M/puDLwG4uVXZxkZnLCdfkx7a9Wb9nUxJqPbyeF6Spkvy9pVkMrbVkGFMCkWKsSo2CZx
/CXsots0TL6h5zQ3sRbGt3pOiUgOTvmm1aQYnlz5aZ56DmV3cJ7MlXGZIvZNVnVmKK5Zpf6qsoil
E2Nj87zJRt+4bGNFqjzNCOsg9KxYL73ctz6dguquRQJ9r4Pdvav/va+fhdWdVffDqoEwbWeJhE/D
WfQxdSgW8FV8vWmqhXnl4xIRlxb+DV24rj8tERfqEEwSjZci8V3ZWwz6jrM3taECQ810jR9AdkR2
f7RmMMtlqPV52W77pG7PLEcu25+zYc6zpwVa2110o9oySFfk6qPsT9F6VIM+WTE3KR3fDcLZNv4k
hTq09FTtuM0DR3I1q8rHi3iW5dlrU9WMf5ZhGqi/Cqf/0OqJMZRekgSunjdjeUrtu5Ar2tbXUYgn
dPgMg5Z4Zh9tgZqmil8vow0YQgL4voSET8R8HjpIzOOWrxwqSGBMSqe8lG3LhvB5FGvpK4iMouIT
H2m9K7HzRh1jkARAxMejQGVgCFl+jMExa2QlMktt2yLAREUct6HRubil2FdNGEjOpg+yOt7EVutO
+mh4zlQEZeSiY0d+Fk1DfF1hcO546FwiO3N7w8qLtTTrpevHct5HbjkkhnGuRk4TnJ/C3i7sUeG9
DjjCHgYCzyDHnvoBcovZMiwfB43J7keIY8gA1IAdPkZP5sNMS2gWCHoGzpBiXnZI7wwfLFZqF0Jc
FAXvaVr49k8hB1nFCJu4bBKdn4a9IUpGw87krTpP1rlvG4x0Ex1Z2wq9auHfTjNLQasuaaQriTGw
pLuJqcV9zLYOqJxVpsu12/V+ka5NibUjjz7FqVkA0jrFGE/d8S6qCcuZN0DWtUinn4GMlvYAMk5j
ICjACQO+kP7iuIrEA0NTGeXSIu929Q6RjYAGWKlA95qZPcxE4jWY2smKxSjtvTKEZ/IX0jcFK/Md
trh0JojHkU1vw9aAPym3TqCk6Srp/Nmw3K4M459j0vv5x6xNKvuqGmzZ+SpZkTV8HiR7vCxzxxrO
FMMq1I9ZwOpQ6QUsGgSXTdnN0zoaZOlLmFSF9Anhghx+m4XIzYors7os9KnpTwB8SKvktNcB+HBK
7DkCBcfxqGmGzRPXPBy4QCEY2KdW4c+hK+yJ2lwllVGiMLh9QOCySEo8e8zp7BG4DPioFx3UWVAq
72Nnnguw6MxFtMVHhB8BS95jBNbjpJdOIGdXtu5nw2ZGWfwJFjCNtnbjWOlK1vok/kFtqHljmBTZ
TVp0E7qXqC3l7iat/LXh1KN0aySZWkBK52p2kc0t+yvNFBvVRT12HbS17bTW6CramNVemobtaQLz
0EuLxvN1BF7d/XuPTcBzBIrH9rWdUABSNNEpc3WEau1A2ywKQFWnT0CGR98sfvv7GCiabF1WiJn6
TsF1SLWiw6D1puKj2cdr0HlXqn0uTwB9DKv5CR3KPKbSRx1G00fsmqapdJkqTdB8V+UZEXJtjFN8
XmthEn1lpBFr66w2rPqiSwt7uC3zuJ/QGTsSGyeFI/k6HWtqtz/DujcSb/kbPUn8RLx5HVpeeNe8
ACzx0B5YJvZCgpshdCgMnoTUYN81wN5AOKMN2MlX/qLKFvmY6o2jkVgjAMYDqhgs2zj4sxsDXbzU
du8o4MS2/3EBhzpC+MejrBImKgqgf9y3EnYIa2Vcb/mGgflhTlj/1KGUW3NVxbkyha5SsUSz0oY4
Ty4dX1FmkBS5RKitVCnK9LMO4H+uKpZwe5Zm/NR0p8S02LbIx5t+TpPI6zvtQ2naRcrSiK9L5+Mk
neLaQ1wTfgZvgq9r77qqu3se2sSTewQa/zjIWAhQInocy/tE5feKuJnQBj+iyYa4Ssv/4AP3yXUh
T+ggKA3/P0YfAmTHJCFKG1XF80GM8hZu5zEInYrdEl9Lk63B6rrxeUoDKwi8vPCbK1NCZ1X1fW7e
VtnUwIT42fy97GrH68epGyuvr8e6vnVsW7vLSOEj62KjlF6fgtvCQet0bK/j6+r+rr/PB+Ha8Rxg
4tE9wPR/kI5COWCjttRv/Ib3Ic7gKh+DK3HcllZhcQjZ506hUKB0g6S2yGtLYNwDzP6HQp8rQ9y0
XsZ172JGBMVyDDDDNhSoXCpFKGia1eMohxXEGMydmW0rh/ikG9Bypt/8aYPEOtOy+EehR9vYyfW1
bTLFSGenv+00iZU/eDYvdaw7Nap+sHydsPseKex42/GqtiWIYd2oNq1qWZu8oXAzo0haO6Yff5rU
5sPgTK2rKsGdEknfJkuKVlH6ufNTz8pMzB+aemNYEDQl87tt0LDat1GK9I/jG1W4mkMdHWLezGx/
Y3XRqS32BXE5bOl2UD+YA8vLQ/ZBL6ePaWMnbKO2lkuvZrsD65de0Dj+B2mOGvwBlMr2yqGqrxWW
jddZ4Kf3nWlFlKb1tEmysNkE8JKrUM9vor61NlWdswXno8O2+/lrqrWD62CS4lWVKnvyOP0xpBEj
BsVi91grraup4z8U2j4c1tYU959MK1QzvEtGOKROMyNt40eSHnshGzybqh11N6+7wB2t8d70p/HO
70NlFdr16PrhrHuGn+RrXwvu6tpq3Lyyfpxe5eVVVt6UunnFf//dT8/fYvHU/i1m0QURLqESoDwU
JIe3WIzHTeSQD1rbQwUMQcXaDCUzt4UeZpqHtxhGHk2Hxq1VPPjeObgUb+lRmkBkZ6JxE44+KHVZ
bTiqVWIz1JM5mJMt4yvrI8VHLt+EjTnnXiPG3t0yAecfOEXkUEo/4jDM04vKLIMYNt3Jm08lf5o1
/3QMc0+Jos41fZhb+Hctt2/isQjiyAtrY9WrTa+vTrhbcCeUaq+nEHTh033+0sh8uda5m+3sWnyk
DwggBHstAvgD8nY2UrBIzDER/ws17r5KXrp/Ye6kg8tFHHQoUET3L4ThFNAP1NQ7qmRh8XuEPJau
WO6iL0QHxH/zUkU/mu7ERhgrtWM0V7mhStNZF6TfDaZORe6lWiMHm2mspnGtKkMy3UypH+Yro+PT
bpUxuA76rlK+D+aYQgfYfTUZZ3FSsOIfKsJaKurDXLto1Tz6fcLbDm/8dt7AW3pXJ8/DnMxD+zAH
Njg8KXSzjOvgLsHvX7AhGJcFaUQw28139rWKIDR1dI/c0qJUxUjsgLWlz6fDWxCyNGv/C9aYHkLC
oh0RlCfSoye1im0HEtu42bx1DKk70/W8mH9Grd/IXjR0U3qh23mwKuUhO8s7uZVwMynt4fco6bbk
OapUpLUL2Op5rXe1vx6UWNMvxrBSfdwHJF0tqGHCeMBM4QS3HdwYnrwJtxeSqswze7SBDtrrw2YV
3NE+qdJgcbyLCTVnFdGPQRDtQ5u2sJf0QyjSzCeys2U9AYAKwZrgSt8l0BAXOY9Cm6D1UYKIg/ai
mXtKKym5X6NndKat3MUVgohiUUf0PXUv0kbVC8147L5M9RheDWEQxJ+tRsgkwnoe2ZUemkQvbvp8
7L5ZtRFp8QlVD9ofipfXUbW6/33XdvXzMCb4mQdg8Tn/MAkR894HydhfYIkvofBCYQZfzhzwac6E
hgY+fzu1fbUmMGdy9ATHcxo2jhq8i698Vq1RLWKqTaSFBBU7EMfVWt3oqeaPeXwVakP6vc/6ZL4c
ZqOKV4WfxuXPPO03k5nYZ3OotWhpLLOogx81JlmKkgzVj4n/L2EigvDiPM0zBWs0BWeUrw1UFl4t
iURrVlRxvPKxN1ufgtkSzLQ3e4RNfX/PafrnsBOP/YWdIjanSHPkwIUNfwQ7HD85dCGaCHD0RKtN
809GRdj6dFV0p25EAKGA1EXZ8570SR4+imeEMjp9SCkTdaP+bE8hn5xmaEY/vbLGOpi8bEqT9GLW
mlbCeASTpB96VGo4GBmlCugSqdM/ZqYU3jbyqJaVF+EzEZ1ZQzVez749qLWbpX3sr6BC58ArtHo+
MUu7CCcTEF6PcB7zrz/PgSYe2idOsiP1O/QPB/QelP+HxMlVPUFZU8M9qdPEQowucwMIxgnpzmPS
kqtPTBApzFEqMBVEw/UeoJHSj4BG4qTzsIi+xFcHbfhxfLOlpgpYrpq3fmh9l8KowIqhCTEfcuzo
OtXzObgdxh5rLaujIUUAxAjbK8IyyG5byQjHdd+F55FRzuonzF7ba6X1K9OT7E7eRLVVzF+6vo6n
3DtFtiWyCbXT63C7ml6Q2UCGH9AGRU6pxXKTWN2FqTh0oBzwESteMA67jHlsxGCxwYdwG4Ghuetb
99kUIwaLYaJYnV9WWt61nKw+L9NQbCPIxRmRhlYXA6HHFLlCtJJ83JFx85OjT/I4hqknCwajXMiM
1BmGeBWYmST/kqfJTFdTimtDUQ+XmS8FTJlzyfpcde2olN7ATPqqtMX6ilFq+eyp2ObIv5w5qVDZ
WmE7XLRDIH1iIcK+UQIzriuvbrNoc4LiAkUF7LwORY8Tcvnv8IWZoXhuH/wQGvJZ1P9wDubx0qlo
X4UTjIETzMOiwKFJpQtlhepRyNzDcWlSYdNZlaIwM1iWek/wM54HP7ZeEVVwXFqH2xNff0SIlA36
QQTc4xbqOHDQ2YRO+jOye2P2rNkoxot66mXlqoXf1yvPLmt9dCs9GKHjgkiNvYk1wequKTKndRut
DpMtTo9O8yfRR+sU8XYJ9m3Lo8NtoedZVjy5BxoTaAZ8xD72mGkmHgsMRQIWaghC385f4W97ujBv
JFgKPXqMnShsD7SliwC4lP7Iv8T2y3uAJrLoEeercACC7oFtCaGtFetXj4E2Jnnux7MxbYPE1utN
V5ppedPksZ+sVAygjR8s1SMXzOKkum9Sy84TzygQ1rRuW2A4eDGyN5ZgwIjnzI3eWrn6pTKl1rw4
hbJdKKNreyuUDS+2C0Ifc8AX82VEhczfnowULJyKXhEWCrKNwAexizpfTAaPyTY2O4mLKoLA94pq
BHyO4KXToGL0QGrHVQZ5zzG8lNEKdN8ok62P82weWEyPM5tF4S0WjYW+crTJzj/OSReopSf34ehc
sKZlKytnylNpK0umP3ilGYbyzwhv6myF0gJ/3yS3uzx01UaoHQpIuohDmPw1n7Q2Yof3dbxdRfnv
In2ul2Yr7gA44agF70AbCGG70GN/+TYmVQhS0brsltgfy7icf4ASBiI6Xg4Pres+oNn/kDL5JHZH
VSSt0MXvCGgvCG5g+/hAXL8E0yx0Qo8DmlGPY1M2s8KaZ5Plazu18Oiemjz50M64kntB22byWtJx
DP3i96p1rgetOX4c6yJkflBGzYDjMBH7jM1Qy/ZGRb2VE9mpz+10Grd2EA/RVk4xYx/MXv0zGWnb
f6/iZjZWJwjuQh6/kdch6NV3g7jK/jypCmZ1H/QWmyMmn2S/xS7hUTOxswzBuo2oI3ZICG2H6s20
yMNckkSRhWKBGn+PQVIxCjLGXMBTGHS9C4OLqOso6qHFQK2BfgcakJ9ScCiPqrdhjPOYkbx9Kddc
LOkSX4o8o/HH4mcrjeVGmqTSdpOdA4iTWlr3Kc1H23e5kKL1gVtYablSpMxP3ULE8A9QI4o/uyeA
7QDGX/frAFsVeVSGdy8EObGkeQCYzbqRwQXyh8T6l4RDqyr09hiJPBsq6LS7e0BBk8DTMZjgjy6b
Je8JajgaP82jKihiBYXKFCaEsvEYUX009rokOeVWsRnHF7NfeX40Nucxll+a6wtTQH3izADbw/OX
oSj1jVroybYfiuIyM4ZfyqDqsLmDtcEH33HLuap/NTqG+oVcGmvNV+sz37HCbVHKMu6pmrRK4+4W
g97iYlKUn3pQD56thtN2kNg3yYR/0hx0HHvRwuIi1MbStVll9thPKVzdd+5K+z82BpLPoY/PbCUZ
95EfNqvI1jHnt/XAC3RpQqGiDitHLXAtZvHurGHG9sH3zdnze0N3M2lKublSh146RwhYlLzFpMTx
L5NQs77O1TRfNnVpssoSJ5409rJX1ma5GvSECVzJayQzWVlBiEtC3lOlN3Ofph/LFk/40bI4NFJY
Flpy57sxZpNbdqyl+hwU+DAmEVcUtOi73QXhWmoLBE0OPvNxZN3FWZa5Sj8NZ2pb2fzt19Umldoe
uU5VGfd1WUYr3GgjjwYu/AoTOvU/Bt/uuDZROHPOVCeVOA+0OKWYTmB4RRB9kEJsVCLYfOFEPLqJ
3V3pYXNes1DbCfOVEBcWJSvnU02969uEu8Tr7/91hFvQfZo+TzDiuf37vxQ51DfY1fLeUVgf3v83
ixyYe6hRkxVGUtNjiwFR/7As9ugi1zuKnGd6CbhRjfmS6cikGZixJ/RA06hqFlilumURsf7WSC3u
8JoVSF+DKs4Mr9er6Uqqtdr+VBvlYH6s5T6HHe2SaOrdXm4b6ZPuhNJ1MddJ97FYih6lGkzuROSJ
/5PKB2/vU7rZpZs3S+oV51LSw3G9v97IeOcc0EbNwvyOJcO9P88BbUIyxnoD7b4QRSxTvn05A4UF
dSAWcCCldqLjffax8UZmi4YynZ0GJDrvKmfEe3DcxAkjXBo5tmMoamDGjpNPESvc9OrSfGupWZxt
jFhX5/Na0rp+Uwli3tOVzDC+1sOUrY2+/VfTQn09pOF2toIfjdCAGohBh7yfvYbqm1NdCvbrAWbK
EjJEU+gRJaFMVLiRxPkh1IqW0C2mcX+fCSVjpLS6q9gcHpEWoWPe9+3FkJXiFESrz+48c5ypkBPF
G5L5VzBy9Cu1LufA8T09bf5wlEO7alDlrftW4+RTnw2rqKf6cula8w+d1dTnajeppDXuyThjaZKA
Gvzja3X+wp/7t1Fnxlqjrm2VZnCcD442NiyFlAGHTE4vyfKSiILl9Zh8g3fY3XDXctzj/nlcFs/u
47LJfji+L4wQUBsbBMDDm2L+Y1HrQJnCmsFbPC78F8qM4QJin8V/CIDv3xTEHrxW2BU5uFguRh3v
icuC6Dt+VZDQWSY9MBvAaD2Ea83jyr+drHiom6rZjjVncgzzzKgnB7FuV2tO+KORcpMTHiibbY6o
dFKterHSzxwRsy9qXpEiaOv7QeWi3JBHZ3U2YrjWrdSgytalpBo3do2HBxYFqOLKH9aQZq6jhMEq
HY1yLbcld1QipXER+1eubfqXTTxfarl/WQ9XVV9dF7ItnTtDN7uDVuerGlrco1sePkPxXQ4VNVZt
d+Vq5liKl6pJ60qIOd3SzzcB8xLPNLkhMsvV11HW79UOKQsKlSpwNanpeJOsW30urxtjrtyy5YaQ
oUbGBTcOx7Mk9ivOUs03fZXcoWiOXf7eYq/qTZTKdNqUmkbjyjW3DDhft471sHerwOy/Z3P/kTcu
wzS9uS25IVi7k5YUGzqnayPlos+k2N+tOcApx7a3iThWZer5uV1QmKJB/5b33HopKo6MSf/NTqi7
Ue1/mUqDRXuZg4VV/c0uzOE8GafiY9jo5aY1nA+aIa7UVI7NiQK/3HDQ6HMy5VtWrnVU3uEnzWHa
kzlB5tqDInvBHJ+rHIW8LOX0ajKywG0C0/hlS+0Vc6Erxwmp93qsucu5UNaNUShurre/4okjaVJV
frELfcPmTu3qfdW5as+tInxcznX+zjypiyz2adWvZRaeB2mTrtVMVS/soOrPJmvoztPIiH/WbfBv
h/p+3dtp6FZFcpXZdrG26ub7HNFn6rUSb6qBIzRalt8EiEVcs2n4TQ2/AvYkL6oyMi8Ta/xujxZW
Gb2qUMYrMnV6JW0iyfppZXV17lu+tU7SevaMCozxc1ynfY0KvelyRPsdFbRV/BfNA6e7mkxZS4X9
2U+QAXOQpuAPyJbHwZD0E9aE2broYv+MwhqueIxcoxm61SgN20gzbnzHT89sbfZXQaiEn+aprmgy
6ujMaJ1N2WcftbjTPAjD6cya0sHV+vS/ZJrBj+Mn53HfWBszkFgyDoarwuImUYKr0ilI7yoZuJLX
g/T6z3BX/2mex2eFx/bxWVjFkDWFL5KIpqKU2GsKCMJMxsSYgQ5WBNwDMSNW7iguqFieTTuWKw8o
DTQ2WBa7pPf00S9MeckcdPZoTIXh19OxWhb3Rt3Mibz19cxMvLHWMUrqxLkyTZKq6zo3069ZMgWm
W7Vl0Hn5FDvSWZWE3BysFDkd1qmqp+H10HbjvBoQyHRrbZrDbw1nCevrosxSL++z5iJrcw7h0b2O
mid84dWC63C5JK25pZKrp6ph18npb1KF26gY7p7DUTz0GI7ofKGjd2Uwc5NHcBQugMKLgSS9r6kF
3PjzkNusVEBG0/ftKwUoQkG/QFPDkLx3L/S55SUdopgysxGKWAam+rhQyOrZ7odOl7fd2GkOmgEn
jsKtPgTBOrXUSr6dp0q5DCArkwucOcFMUBoM4TxlwdSIbKLnpKs+J//qgZ5cz5Wet54eK94p2O2C
3ZsV6Tp9QeMu9MN7ZImNT0xhdo5Dx3ZZy8YnbRnTh7039QFeFKdi4oZ0RWgL6KQO8OIR9AOsJSvC
buZ9Y10w/6QOJb6hfcbUQRjRGE/gxaU9ltGzMN5WwyBP60DWNpXuDLBjzsgROhSq64wL7WblVU42
FbehodTRL2niBvBZtyx8drvtTwy+nROkduFKaOFez5/nd3X/ovaTp/aoEiNbphOMS0mHx6giMsmM
tMSmJzB5YoClMIkjR5LYANVj2gkeCxCYDEo4uvBek44XtOwU+vwAuNVggsV3Og5aShZICZ1+s7UV
uodbfsrUdkdplm4mnb3DL72mV9p/uPH7mu06Rh7MnwMqhe/ZOM/8QauayxymdDQqz9Sk4OspVC2h
SpilvI6rdZpGzfM0KB7aw0q4qjF7hSXax5bHaRDnNPKPaJkfHwURWxCsg9FOm0ihyJOHUIWDJWu+
KuMIVnIWCeg7eubnzi8I4inuSFgkRDRXT0JVNSYS4jrb2iYSPM+mbpxpOpdCcuNlxD0GL7I4hco2
L02MySruWrKQqnM+tW028JmFfqs11vAx0OS0PO+HMqg3pZ1npFTfaCr/TG6DqDofwrA1v2hWV7Vn
jlnO4Smm7WKamK+/ib3mle118eAef4JNBykEtKVwErqAfRkGm25TbPHb3+8R/q3FhC6ARIjWHZ5H
4PAxAjkVwadhffWwDv8/IRAnVkH+oOtjk4Lq7jisGaofsHnjYLKWaHE0u6xSmMpN0/XNtGrSUYpX
iTqk16Wi4HWap+WmDiwrXMn2qOkffc1JsL2y1NlG25JJdfZlkPu7VliyzRy8g55pY0NbJeVwXs3y
9KfChCE+we8BfkDldfidRSy+Ti/EPp56wB4f8w9l2CG+PQBPbMTSomIJCYWOx71A175KEwsTVGg0
DVB4ZFs+7VClcVwJJO+dzN9FrL8Q+vgewjgBlMvo8J+EPjR5ahhOtb2d+lyG9uiGcTU2fmdc1Xmm
XtNNs1OIMKC6kBS1zjdzXWjy7zBU6+KHlA+x7TkcVpgdtyijIKu8OLOD9Jc1537GndSg7vQrC8px
xSlvKT5LtdyyvuPA3pWJe0q9u9T7JiXC9aS8fQF+B0JEwIxK30TCSRG+yOn2oU98ibV9ZjgyCven
ShVgdtifFR3qAYG4uOGAyg2tByHVO0Lfc6UKH4ZJOTvhuP6Cd6D+mK8eoHCMpC+dLZiKpzMsJCLz
V6FwhTZXRnO6yBIWs286yUmMFkawk8aLfmj6dde2iX47qFKwNhs/nj6aidnPF42ZZN0ptj3ENkqq
N2LbiyIowWjtsyqEmnAOwuuYucfRRsUu6KHa4xcKn7GY/e2Dm+gI2N9BBLW0mcfNgg4/x1Nc0WLg
x5feAy2RNY9EUMIZgG4XyRXoph09hpY/5MrA8EDdloYV6deT1sryhxEevb8rBU9WFUKIR6/ZYEMi
RVzrgAXBeOjrqJJ415Y4+Iz4vfhgB9xT/TZObe8piRRWW/7ZXEgd9zTX3RykRY2DvtnXp8WxB9y9
2aaeEdOSNHpBH6U+alSXiTXJEeZyUdLxpX1FJybWQgFKk7hcUwIXe+wtY2mWxhSEdosl2yGsiYMy
WOwT2IRqSqw2vgd7BNxj7OGlAgMNx4YKi9Qqvv5IgNfLmdk7vZVujUyW9K8CO8137ntom3TWbP9X
MDlDSW3HDRlkOZOrViHzXgkToOi3pCStdd9FJZfjw6T8HXN/aSs3sa15oTM0/g+/n7JN5nfp6brM
g8mayF+vR7rN/V39UhHHQ/tQB6XGDQascWhJ2a05HvtCl3ACgXy4U8Af4Ibmhn8LGvf+V4/hxt62
uHuE06Pwm3zX8tgy1T0OdQwUaGLFEV9kGtaTUEenIkXm3LTbTA0UT3VCf/J0qwiUtWLGQ4eaTIqz
r5GRlB+G2h82ej3e53Htr8xOyy7NSr+tdOks4+B9J8txcD5pUbOahy6+lhpn8OoprtdJG3y3/Fbb
oJvXjFXQOowJHaNP+ttZlrqt3KbmbcZq2ibjMEPAgYZECr5YHGwwIyYZjbjhUBjKNq+Nq5njDqoc
rblaPbpxaF0bvbmaOQMB6ZdyEKIIuuKqaW2t5JiDEsqfTtXirlqkiXgD50V//0KxyDOPehXSLyD/
6zyxj6oio+NEgBRtV/WJtL2PqgtTQ/dKLMYklUrzMcxF54xLqmFxzlqMM94TVfnJjqOqUDSjBWKR
CXkzsrPjqErISyI7V/0tObfNz/q5KbRbXc7qf7l9nmXntdLhWVaFYx5VXjf2rY0s1Cz77lyuy3lb
N35m39qzZI0bv+Ysdc/ZV1xT2kAO5Mork7oJT33JQw4nq76BtPrupYDKM4+QJm5t4plK+7tMGx4j
zUT5bLE7gZ/lQrvskcaclowKWUK7upzqPCBtse8RK0U7tfP7AurzJQ7oICT64kAOi+hUDMdIG2Sr
GIzaN7ZDVyTN794I0pyLhvK06WvVKr4aTtl+tpcKMSpq7irwQ39Bbeb2dt/XDnyhaJqDtlyrQW59
Sbu8Na4s0V4XQZKdBzVXY3+opWPG11HSdQqMTjPJ56cwt4Q5/U3wXRXBS+p68dAj9ImczF4/IUuc
u/xbPYqmWGzj7i+eH1v2iKEsZ4Z3e0ePOxfBSONIgOiRfyK/ehct81xdi7UGwxR6cyHmJR4/Qd9U
K8PYqUi+GWRk7jjIYm87LxrrzJnrKPyVV/Z4JQ8KEpw5SZ1+XZfO0H4Zrdw2vyS2X6f/mVoTTedj
5wdXvaoV6i374s6wyVHlxqE7TEkRGqdgtwt2Qn39VrC7FxaqxZ/nuVU8uC8hGdhihEorLC4IibH/
X8zhP8CsXwhQdhO3Q7QDnmRPnCx2o5EDBSPablS1fGF39fodWfU5CahjTeVoLJRgt8H/5gd73KtY
Zed0utQn2y6vh5Vvt7P0VcXs+bKDb24UzhFep+XctT8bYRGg7uwC5tTIP6H+Uqc18V0tPo3N2Axr
m93vr40028VneWja9Nsc1pJbLiNeDEPEvDcRs99ToFsCnQYd9jrwzu+yKH3pvAxnz//ibsfyEZ0M
JgsPc7S/FLSw88HP568c4FDTCQoaxzAGEhhyLpZ3jwhAuEFRgsFB785svgd9/GRHNR2wF9twyLtB
+nNFlBwndhzKdnCVh5z/8BV7aLwxz+MbTqjLa3aMwuhaxrjnUtJY5fkpSbUcrbTWEB4DlR8yZlNa
JZPWvd/MmYc/i1r8TDrD+qIHxTx+8iOjm7w2Thn5wlWPH5C95OmfIMimbqtaQ3E6ZvjQQ2tkobew
WJcv3aART+0joIUTASbgRJkHZcohAorTb8Q5XdhvigMgxKB9FBSyJ6FHEO7hgkskV+/joLC8sCCN
TbFh8L6K7yVpgQizor3nez1bFI+saNLiQmq2cTIW07+2Janx4EptrEU/TUf4XtT4GPgXbEMMau8K
mZ9cuqMdKO1FXOrm6E1K3uU/9axahWGSVKfk+pBc3+Rmzu+a5MVlKe3AzojeFDkAhziYpdGGHpnL
Mv4gTrHXwk2X3R7VAVjEMeZvwqJAEIVEpj2wBOZIhw56O6GNe2c59zTELToF3INIrpjl8YHHCTaN
0MMrVmptkdC09rlwXOn+y6yo6i/IymIYxhqnbn239MiYLkJJVqZ/e81u1zLC9N9DmPjWh8mOpHp7
Spu7tPkmDXJe/Anuseh5oVw7UCGOWNlw2LDFGmV/9uVv2hQTXdZvcdJe1Cdwz3tMLVZ3mJYxtF10
UkeYotOFQdwdXRUjkXekTdGGHKVN6jXcWYQj1RIxn4pWlLkYaVV8jaKtVT6xsNJb7my26pc8n/Tk
lkE/RyUzf1RRplsZ3vWlN5ph/bW1hjH0sLIINNdWijj6yEtifqlHvTO42Sb7n5p+9Hy0BN3vSEk1
basWlW2fbD/3WRKm4PUseXn3O3nx4K+YvO/TJPOLJU4sZti7jmA/2hDbR+JUPdfShDXK8YqRUETh
a2xxU2E3zN1HM7H6SVmP1nd3vPJdZ4qeS9gNvjeaYXHOku2+p8jDW6NKjESptm3kGxdzHzvRTRiV
xaXT+sOlVdTWpmYxw7qurPZHVwcslIzsFrqWr+FFEBlDHn7KwzyZ3Dls7Z91D1XyTYnHOvbaZUnJ
COYxuYmnSD7Plb760xtUeKA47RN5ZWd2eOoedplV3GJ+HYvXd3X0omceT+2hiHcU9zvIjWz5CinU
oykbKRI/Y+ouhcuBT7cpcGURFMbzCe9y24ioxZUaEjZEy3uC4HOWbrlthPsQsAeJS033aMqmRGgA
UiOptx1mAdN5PnMPw7NK48OwnCXKxIWiMeFWkcbtv9Kt0qo1LmlHAsYKDOMKb+ixAR1keLxNOycj
Q+GREUX8cx5jTV5PtTpZ12nSRvpv1Yj8YS2V4rYgKoTZ+H7KxbtcTL3+Oggv7zlagUPXS8mYB/c4
5MQMhZqBqwmDNuFidugciJaMemFWlp2eJwpSceEcPdEDh0IOPYREegw88hjlCQKF9PqOZLzcOD8a
v6F7ZsaGCTjTPmzWRAH4CIfqrCplwaX37VxbqETbQbvS2PudxAJwObMVGTfuoCi/SrEiTAeSuoNY
Gy4jpXajNlPZ5NG1plqPeK64Y4k3hadGUtd9CUtzviRPDJeM0Pz8LLP+j70z220czbb0qzTqntmk
ODe6zoUkOzzE7MiM4YZwRjg5iPNMPn1/m5JsWaEwjksBHDVgopBVWbYs+9f+97j2WnU7uym7SlWg
g5j1526tpu86M3eLG6TgdDCB7uwGXmUWHvuqMRerug4XPd1C5nV6u6jU7E+jZqGx60r/Y+uhFxfp
vrOYdVHPanTVzRO9+Z7Ein0ZJfqP2O61M2KO/7VKx/ZqRXV2UduyrSx7y8G0wlzLNnPr9eOrlwux
vhBPNq+v7rrD5c5D99oFQUOjhM0Pg2r68Y4bsnLg+Cyozva39ddKmnDBsz60Lph3bwO84KDAyO+o
nkg5nnMbfu5eQxotqEKihryb1FW7tyEKXPgeQQxdq0FpfApqrzeuukhNkqXZ1ar7NdHGInlnB7DJ
5wtXT3oN5SFzOdr2oHxeIac0LM3KbZP3K1Vvq0XgOG8rRQlKB3TrYPxVVHqWvNCtrVMAg8P/tfe9
Js0/WAjJy7a+V7o2eMhdkshtOgp2Gg5IcXsEzTUT27YQkj02PKuwBW0J6re+V4prOCWpnVxZP2NF
8xm+V3Y9HxdCSBIJOQVNSgjI6a8/trasbFhPyIv2unNbN9fnuhd9ijAWv54Hzphrt6aXKxeW0isf
FFPv5jJfdpaqEoWsO/uhV4H6sld2+05ZlY1ykdaD2t60Fq0g9NWNK/gi2utV4lvl/MW/Tf5NSKh+
bXJXWUAgPBDu5WVbk4NdDaVW2tUMOCZ4zG64h6nkMe5ra3JCRwLhpOBqJtEXbHhrchPuiz4Q1vZ8
saCf0TbSjuG9GASCxWYj87HJmXHRGAEca9dJpBqXYevASwCbSK5+DfgVrmu9yy8zf+y0T5myWr1R
1FmUz93OC88Uojj6Lr2zaEJj9vcsLmBg0nzlFdmD/sbSunYxKONlXiQL2ASGZaNaF61dtnN71n9Q
/fAfSAC6d1E+/nAz014wEOyhlkKcrhaZusJM4gs90+6UCFiNkae3fTK79tqmWuR+e6cOSTtPet2e
Z0VsXw41qm6fjKqG/FlF+q24MLvYu65WwzAbXox941+fzG6hszxk6TuJrfAICrvyAToREI6U8pAv
swpABbY7iJ6winhQ1oDXG3e7ls5muc0UGojts4czPy8Js6HMRjw5MoJswHyp/3ZDeVpHTb2qE/86
053krRvPMv19ZpaBe6kEbW0tLBfULCQahjK2byyTUeEimworv06hckgHC7HYKrftDzOjjcqrNsrK
T2HQxc2L8vqmoWTixn7tTiniq+D2IJkYr9v6U+sP3Cj1k6x2Ci/YThkv7NDIfKBvvb+At6aAhqDX
IiJucDhbfyrNUbCLREoBTzwTvXggYSQVAPEz4SGxtT0r08ZosMza6BDEGpP+YzNLU9ZQPAvfWFnx
Z9dWUMl0SqI6QOu+/GAPaaCfRWv99RrRou4qsFu1+DoOXZMuWXOJ8vdlE9YLbfB9/3IoVK399BK+
p/AtMhdP2Nvd7Y87DCutw3p44BKTF22MTYYxoKZQUjswb57mNOyV3GO07hvnAt+a+jjAXkDM7hJC
28KUL+6H6d9kb8/KFw80zsEPspRMx4DZtss12XVpyG8MhU6P/DrUOrU7Y3cTot2Z6eeLKFXPxwiR
jle109fjF3N07XHhh6NhXJoitZbFajWehcnK1M7iVhvoqUcrAW/1qzrqKZQ9Uzak8vBq8LtxnHuR
Zxl/v9jd2u6eHC+/+f4++EWfSOCmW0c3NSXxcROvBVx1zAi3tYqsgIKyoXEucL7JB24TR8Bb6GUx
Sf6Zc0M0PpCmEWjXBih2XK0i6wB0PgnRdItklL1re5mnN5rX5821X5arRdKnJWvorWq/aVwvCJdN
3nUZAwQvW3iRbyHkkflFZfyVVkC1stoalS+FvnLMJQsAVbxQcv+V09h6e4bkjGPBcO7Ws7lT1sMQ
L16sbm11T45r3mRp7WfJ3aHtAJl7bM2OHiT9Sdn4oAwlYvK5bs1uEmanE+ICCBBcA+5ma3ZSB7OW
RGYHyHVtrNv4Oml5CJbfAQb4bFI4LsReiQxZOrkipRSTboL9Y7MLrN53EjcIrsMiDux/citjKOgm
TWbMAzesi69WVCTWAqah0bzU4LhqX6lWXc7ixWxWmMZlBGFCvkj8pnW/Ot7K8i9erGttXRjCE7E0
K8tDxAmyLLS1LFEmmrHARtELMcde5gZOH8dElr9pYd9b1kRoLyox0yRQSBW2hkV/EEUXalaYZaVK
fhYef6IRf9T3ZtEDtTfMivoAiZE9PH7vaUYcg3e+9kWigzX08bLG7cVLJzaDcVmX1qgv2EEvb60Y
DYXFbMyU9/UKUNvFCG/9Cum1MQk+mRA1N7dG2/T+ooHH6lbriyi8FOo+punW634VhRdopv7Jiiil
qT8Wobks2GyBuy1hpRj6aU0bvs765AUgsZkMPtmDfpOVB1GFwld/n+WxO2wyU9728PBrG5c36TmL
XDjqMDM8n6Ryuy4PXAT9xO3W071lisvTWZnDE66/+KwsTyxv1zJBFUJ9L/ufCGQy/OYK7EbaLlWj
CFihcq04o2Ocxa4Dj9+ir1bfasP2/4lWK8f/5sdu8iauvBk9GCVdOE5evFOtrgyvQi8Cd601ie7k
izHUR+2MlRNzdWWqoVdW8xf/N/k/68lW4FtAOMEtJrVXTMirtv7P/IMPUrsf++0mdFLUgnNYb2vu
bhhPhSvBk/C5dXL3VjYVriig0pmeKt7nTTqkMN21MtrNdG9YlmLcooH6YSy5a2W1r+teBTrhOmBD
uj6brbThU6MMK/cqMhv0A+E5ZcPoL7NcDUk+V5okMr6oYPnL5eilMWqpgZt+7npzcD/4ulvl5/kq
y1Yvg7S1ExMtn19H17d3WRVkB6yLVz1YF7SPNnkRgnvCX/3gxBBZoFhg/YjlXfzINHF+cGKUD4Bv
7gEOD+F1Gm3w8yyStmnB+CgnBrxGt4H5o+XBzim172PzMmxdMRQ7Ua6yZqWcGaNtKJ99rc+uzExf
eRdxPbT5cgWv7yI2vKZ5tXLbHMmOODAN/7JV4+asTq1Z/V5Nu1YRW9S8s1Xmx+17i+5x8eeLF1t7
McziKTurqgNWxmu2VobPYVIrBOskXSKAuxMqQRIaDMO2jAc4mK2VTRtFNFLgOxM0zeMkjjJSWBtZ
Yhds4rOSuANIQvbTGWPI5oe0RaR62AEv0CEJ0y7W7WvTG3XtnVOnWrxEIcK1/yzUtA4WQ1r6q2Y+
qrHSLMOalbUEpKGTzgdXyyB9sQ1B0RdOnr8dY/DQizEpjPDr6KwgRvZW7BMvjDQykIGm+QuSK7Y+
v1je2vL4LJ6wvF+kaRaverA9miAUnkCK8WRT+XmfpqEuzuAUkNY9pmZje+vOL3M0GPtAjk4kutsC
QgIotSRLbnhN0dE6zsMxRRM+ShlW0JOTVs6u7WkI+DlJoAevEzOOvttGnd4w0G27Py01n73PWYFL
rtsgKRP4u2tNW9TBmHffw0rROyROEEZR1CBw/0wVv1XPOgShx7N6EAXyVQpgWnvJ0zaR9Mme77vq
1r874OIeer4SLQmSYPp0lIEeuTi+xMo4u0SgsKa+LuH3wcXJyJ5R73YJ+CGQgiyg7Xb/BTplz+i7
HdhwI1MElcKUAbQCRfFjM1PUMDcBSKfXmRUk/hdFUQAyKYl7Psy64Kwpk7p/qw5Fmi5pBbJdDunG
APVft1gZapBeqCtrSK70MOw1d56mkIMvOilRL3LUd3uR4a0dDZp1N+lC/SMbI3X4UohuLI/C7Nce
7l31d1amh2yPl21dnBD4kYNvJW8kUG6bbyACmEOguCbLkuvuydb2xI/JQtGW6xSzfHBxGhshIKvo
la293zNs7+cRKrQc9G1sl2oZI9zfJIddyPeHrjOu64Ftk4Xa2XZzsyq1+HWr+Wr5MYUUppjN4ZuM
vWQOKcZofyicLnpbh8hjgulX7DM7hrv7ld0pYYxeFojHdN4Wo4tQ4EsgXQdScq4nzGwS/zjg4XjV
1srI7PEdQs291rzF+W2tbILjyScLYoVKVfK7ByujL4ZfvBcJf7AyB7/Ixi/7JeSFuKTnyTXTfH5c
iQLsk6EGNJLsQaFN8tjDuYXnO8MYj9eq4cfDLdZdLMZW02mQhUN33Wh92N1kXde5r/wQJfvcVDpW
J/0qDLXP5djmn6Iw9LOlGmua8mlMFZZA2nIYu9ddwRRtXuR2YL1+sba1tfHp/Nra3t926d0hn8ar
ttaGcTBUJ2DprBGtE7CttU3VBIgR0nVjret3b23AQpicAoR7YG/Z+jRslEi7Mxl7VjwVa3rU9yD3
w+XK8hPxFB2cx9bGrkBSVch8X+eRrX6rZ0rmfVJLiMW/9GNRZ4tQbd3hsu77WbhQ8yR8r4du5V8U
3co0L2ZIu7TIL7nNEJ33RVl+yKcyw4yiYVnY6RAs9Cbwk8vOqoYR5lPRO8gn7YPcHuPPM7rOw00b
9/WL99sE2SfHECznCEKyOuD/dgYRAq6DogCJjPvx6YNFigczKEXvcXe7hcSMPI6p69aOtxYpAZjR
F0QuU13yvG24n9yfyramcLXwDxbahepjt46wHL9y4jD2Xw+r0vCWZR2P2fcsoklzrbqhIuqIuvqe
/nMZvS8KaFiqORONc32WeenSHAMD9ecYusDhOi+UuP+riJVwPMuzPmovI+SW7pxRT17oMjaQJfvJ
tu/78raufzY2edGD+wNXTO615ujbbfpihtoOJEnkXbaxFpwy433I1hinivIuNrK1NQGXMAvAabow
6sp89jkZ3U/ez6CQgRQIbwosmmnFY2NTuzGoRns1XKO2BBOp3eWZ/4bczPU++ZZXmm/aWE1RqXKV
+h2Sn63izVEWtZUfpTd28W1DNnBOUR4WGFswZi9Rde3FZI/g11H14116oNkrr9kalS0UPTuYYr60
9WCUEEIvQCg7yMEi6oYsl2/ARztWRXiGtmKDz3yeVc1+cmHCOQSLH3kc+hz2vrSBr/S6Fo1pfz3T
IhYcFrN2dp2GpVUQTgO9/8YGjikLPFHxdrYallGrevkbFMDqm2qAE/zG81b5n1VslFY4V/tOby4G
pzGdeeOb3lKNKCGWY5rEZ7LUXP2gVHG/AEVJ7I+5Hjs3dVgo1RuHLG/ehKntn1sCiW8TtX8Jshvz
xA08ZZ5583ccfj/g93jdg4nK4gwNkXWw3HV8UmSIz0ETgcH+7jxivdgDrIjeLSvAE0Zg6/gQgUae
VaW7pq2zxWc5Pmqcx2kfgzgxDBY3ienMJB47PgcZNkWrNOyS2jr+rguzN/gQY7W0smSsa3Yr4n65
8uGHzBdKxP/4UitIJnxtk9Sslgq9vnTpR5lTLuNcCb3LuPFa+6VVsjEwjvsJAwvjQ0T00g3ZWhdY
EmaizLsE0vsTloRZkyOdin1GA8nTiMPkfcS6x1z00l6hUyIjqglw97xFnp+3KAGsA1ByHKHygChm
z7wsJyus0GWaqidNPC86Hz6pIu0BkCtINhJsi3On6Nz54JeJNW+j+FMWdu+AWH4NV2O9CPxhXKxm
fTBPVRRUUbv/22zZ8VGzlTUPKIDn+mzw52NaflNXsTYvRA+xSJS/xrJ1F66Sf2Wt412dRMDu1Dp5
rdZGNLes4FoXdUXDXV3YHQ0cD6bJ+Uw0GDPEGBtVW50FZfI9Fq1GS1QbIzXP5g1CjqEoOsai7ah2
Q3fBjvyfWqmAGUUEEiVCY17m0Z9to73O4i6b22PuLep2PNPtYamlQQa3TPbKa/VvkeH1ixGlybiP
6nmM9uQoIpTFpEcZtNWXoBsTkFz1ZRxq6XXFrzLPqi5YeDPzjPWOeN5rHeTp2ipeDrSclmoNclWN
+nQ5ZPkHu1ylc1ph/bklipl6YzXLpMpfe74fzQ3R1lQnmU3keMa52nXVfECD0/IQPfdHz10Uos/J
b48kI5KduprFC91X82Uvgp6zortKoZD9yOKKs0DsMl16IgCKWC647LR6k7ndeRq0l07fX9lIhnai
HWrUSPM62WBeBbWSn5lD4i8tURs1w+pzK/qjlRld6nWVf88C1mrT6HWLXmkrwqXq4JjfC91HyJd9
8HmidrOF6Xelfq4EPlSg87gze/v9qvJnH+Ohdap3UNzCZIuQC6y2lhDc2opZXkbw/LCru4LbsXfL
ZT3x4tJ5+zwo/isTxtwh8NOrREh0s5V61wqtbhi1+Vt94tr17Dj5oABYKl5N1/p/f+//j3+XvV+X
2dWUn37P8qEM/aDe+9f/+pQl/Of/ymvuv+fxK/7r1V329ja5q/a/6dFr+Lmb913e1reP/uVsAmV8
aMA+fryrmrjeZszynf/dL26gHZ+G/O7f/7r9kYTpMsTgwu+15GV7sA8hF/i1f/vMksPt97vDL9t4
ODolJHIwFsD0M22/UAZuUrw1KEk4W4BU7qltCH2tDPohqbU23M7b+ClDWHbEiceAAQQh8Kz4KQ5s
t23CO5v0ofG9rPVQpEgKuDNpLe0w1VdhAbPxkA/heZoUr7zUcYH7RnrT55cBSd1wrvuV7n0dinJ8
GxpGNFzAVDasrsK67iJIapPeys772FSziypKreAHsw1HfzGyTRB9shH8EXRN9bOJ2Tt9YIl5bESR
1aAYtYaRb6sIki3MhyEmmfxma3Fbm0oQfWraQG8Z6wNOJ5Qu25v2yBc8+Ib/lTbJ+yxM6+rf//p5
0gV3GSwJcgn4L/qDj01MdcJudGrTuUYvQ6m+Krql3LB9NssWblbiN1s9TbxXbZg4Z0FV6cQgPR6u
coDn6keUmbXuvAnjDNCbFqPWcuEHbhR/sHM/fR8qs2L8OEtVPVmO/iqC49bLM3du23XXvH3xcVNn
WLCQv/ZxH5uqOrj8Ly/bZnEy7hIFIJ02P+N32SF4MEC8Hh86ORx16cTW8mCAFA6M2DeEAZJb7fo4
mhjAMrcW/QwDPKDnAiQUkT6HRjT/w2autuvjMm8crHCs9Os4Riv6b8WO3fTVKtS9+M4ZFK+8iPQC
5Y95HNYB+gZ+n6/yC7tJjGvCfdF/KchLlFeRokf+V9/MPW0+zAJtOHsxsLWBEfJ+bWA3t+hqHIih
Iji2ta9phYYVaglQdNF2lQ5khcZBbWMtebYLudRlmkX7bfrHhmZvx77orDCHtbed42fY1wHKH9gj
6RwzHFHZZxR6yV37QpFcTct+6K+jWV8rwdxhtr9oIk0B3RsYmSarV753Udr6OI8L/SptO5TeE1Ob
r9Kw+sDGBSpVtp/T8PWUuOw+19aMfss8E201EVnrxtzKF23be/2nLgrdedN0lnbxYn+T/TlPtn5v
vmeHWr/yovsUjhVB9v5ZJliPE/Af9ykcgmksGmiaZHGyMfPQ+2W/H+YdWaWhSp1BVLXr3qBDYTtn
xoh1TfX9DPM74N4Y59JMFs0qRrvT13dSuF4rgsT2E+U6b0EYUWYlXr3UzGjwv0XlkKdLaMya907R
J+Ot23aj/U8drmbvw8ZqYQtdaV5mnJWzELNKGKg4d6raGe3fL8a1Ni6M4QnndvfD78Lvq5/zN8Fl
P7i3JwRuaQGL6tmDVvc2fOL5AHoTdM2NZPeDfclsAT4KdhYgRDYFYfcM+/qZXA9mPayKTh5ckQRy
KSF27GtVJmhya0513SmdkSxjKz6r1DSnn4a+NqVuGwaz6z7UI+/Siuv6ooP+vf6k9I6rXMBQlhj/
OGUb0PYdet0fzqxxWA6zYnjt00xQF4Oe9d9UvVTTpTAyO8uyULu5KdwoXti0y7bsmhfo0mbK5VDD
PmWN3W3544AtSuV7W9X//pdCRfIHxMZQ14i7k2Tuka9DZ4VhJhMmgrBsFD7YIqYm83dilWze3ydy
Exsyi6rQeU+LX8+DZkog3S1WBUQi0mmULSbeVhiBdi2xbaJQgTPMutbgy1Y+5O3sOyRnbpLNTa/I
86+zJunGhd4bRXgFDXxr5vOx7or4o+V7kJxUtaemi6LL7Ohb1Y/LFxe3dnF8DE8YVfAL7IiAtrce
bsJikopBEDuhzfngtgWC0IfCQANeDpwQCBIMbmtVE0cofF30J9QJcf5gV2wTYoAgSzabEM/ycNNO
4CO7AoqsAvqFboIEE36+x3aV1aJOFTn5ddXa2epm1mVmf6Z0VvL34GX96tpYVda14yXt57YvlVcp
fHQyEZ4XRhqiHQBZneXAmKzlzuymM9X03J4l/hskmf1F1NHIhYAU8rsRGjwm/4a3SNHIPW9yK/ya
DmMvc/4hhhNPbcn2ztzBPK/DkY5foi61OvfPOkU3Xkd1MFvEYfjDV9PPJLbZudq5wbyw6qVpJg5L
jlpxVo6FP2d5iR5wmbxhtyJZDg6i0Ms80MvwndH2XfZSF6/bMg5u7CmzvysP0pTJy+6dqcZ4g40I
9hLWtKP3Zr/u/dHHY90VEDBec9fsaczQz5GaeoJTPZj9Wn+cpa51nc0k5RmBHcbwx+6U3p8uzT82
HMHTO/uzM1OxyyBx+uJ17WnYk2f39o/RSNsaDLvb2M1t4ZZ6s1iFq2gAHqo2V17BhtJH2MBV79Zf
TXQA9Ji94bwOhjz7AIuj+r71jUT90DSu2r142I2pPdkBvEnoOxyI2jsdQKFYZFJFm4+c8DEnroCk
qA0mNvm1YsvGva5ntL8mX8QZbsmZn9cA/LlAIWbDo0Pnj6UP0tG9BmAUGY2tenDNF0mZBWfACrKb
OrFz50ottD5eln0fqV+jqDbzjvIFJF4zD1N36WG1s2peDmXeXHaab9yFbYJk6rwxDL/4+hK+1+Gb
437Cj9W3//xzUFXX4XXb+D2BUWhuUK9O7Ig78Rv7IhUjW6QI3kxwt/FbiOdxdHA5IXZAlMfHbRsw
AoyiI82O2X/CnyMVyOP4zRsAWwb9yVoay0V78XsVampRqcN17K18541Zh0H9pmq7pPnHKJqhXKT2
qrTsecDqa3QVzLyVMkfOytO/6k4/iy6SztZuoD7xijeeQu57U3Wr1J77sZW0H1/MbG1mJE1Pmll6
cH9fqoidcImToIxA52KzXnjfZxFVIHIz3koaJ7tZorB6gqLb7B0KUeyOlYEu2G0xPytcipvatTIq
HKEBEK4cfg9wdo+tLPQhkK+cQLnOgtk4t7PRb29j0Cmv0kkCfDC1oFyS4DZVsWirqNLPOjjl7Es1
87yzwvL15rNZ+tmrqtOa7ixk7NtDLGF77FnMunfsvRXa4sXY1sZGlfCUsd21d2l1IGTysh1jE8ph
MMDbpcFtSSIjW0TEd7jkHnIzWaamCbHtq+xVuhB9sr1ITBex5iNtjUVH2eEHWkrNu1+RdB7mkjSR
e+0GoxaO8z7OqsUszgLvY9zCcYjOd/DVajRlWNhTbZuY1Wh8GtqhSGRBRwgjbOGOSIVFIoDQZVHB
zvw6mZXe6psVR8ZLbrbOzdynu8dNkt6VP1uavGobPO0/0K8l9dnuIe4ET+ExZvSPFRI+H6/pSA+P
6pbNwA1t9oNbk6YKZBE8hNdnMzFxBx65NSZjrJyxdoY8Aj/Rka/vtPe8uA+ycFbl11nmzJQ/m0il
WWwOef8tybqw/drGeaAtekfxUR6FzdFcpn5km/8MbH0hYOYXMn2tqlhJl11Wh2dN5i2LSZZqloNF
XmSGMXRfgyEMDOTtxz788OLkJicn+dKvndynIEtuD/g4edW9j1P/wO4mTYtpMnYfTalLpSm3DadE
um3ONqECZPkLiT12JGY70VSKT1FzARM8rWA/D3iyH02xNuI8jDxCM4v97ZmdPqRjhHBe/NpUqyF4
ba/07pWbZkb43jZRGGA+Znn9TdDVcfm598zUu1FqtsYhxp4ldvfaSQBzvk/6CkABWLP846i2lbcY
e/uL2tiI02eVGeffX0xtbWp8zE+YWnnnHwCyC03l1sdhNgQsxhQsO2xmrffGxk4/KtvsOq83EXnV
g7FhUSxAbAvNHWMTlBMij2w1EIhFaONZ4XS/0+EyZYO2m+E/nhMfJ8a44+OqMQ+bPF5hFW7b6F+Y
9fXFjxE5ievA8FXoJMwsy+YR0d34aiWM0ipByV20K2cFeYke+1qqz2206pOLwOysa5oeifclGsDt
vTK91GouXgxtbWj6U4b2+fbv2yatDm0iyvbo1thY3wfNQQgRP7UeRDx0k7E/MTbgcQCDdwmqpZsM
MR2kmpu17IeAOlGxgzTZVrfPaqtNe627dYLMTXC3EHfCogLJ0p6xNTX6eShKlddW5xrZP6ukdD7m
QdD5CyfILO0upJNWLWtpzrbSpkVH6EMljVtIg4szS5q5JV1dp/bDuZOH+XlStHfG4H+klNYWKQXq
pauF3wfPUt4hzAKsXYv/gk1xOFu1lf1KCxPrKk5mH6rCfx2OxO7I16Nzz/OCpVZm71zde6XQDT5X
oR9DFlILPjhR4y19at6zyEOdKC1vVkbbLQfdCxdmZ6RfylVRvE/M8q1img187VDrJYOlLWADvx2j
Ljnz4Y5f9NHIZfGbYc7/pSzSOI7nADRgbqGyvnZif3ztRvabHJ7as6Dx4gtgmfFSz8zhVSj87kPY
unMviJKFmjXfQPQi17VCIikyL+sZhPO+3jnnap5ykGX1V6OH+VmZrV6XPuLRhCwgsIF1Cy1Re24N
DfDsEqB2PkG2S38w8osssc2LPknzq8QVdZpqYv0Lq9V4lbVm2S2MoHL/ydDQvIx6WvtXL5d6famf
bF9+Dr8HYX3L9d0H1z40MKXkYm7IGIaeNOXVnvi50O8xgAbzSqzYiR8CsUBcExEmYX2ZUpxtg2nS
CmakIxf++PU66j1CGLx9DEYPJCtWGlnQdGjR6zLKbERfSJmL/KqaQBPuyk38Yo6gVKmeNYKswKp9
5bKjmTY680gBwe8aQ4P0YcbV79hbV3Vv/mJba9vCe/46M/kcxgeFO2TR8iFa0FRClwBdDOlP7oIT
hQgXkjyyjHsm021qIl0lyrLtVFLaVFvTmgjVxBK38eJZqQlx7HH5JagKMhwkr9loQd76cWpizPyy
z5o2uM7SWP+zBBALSidPm6uejRL/Mi7a0DsH2rrSo0XcGOygh+2Q9F9br60/IIfntdGi8eslWl4v
/aN/b3AS7pPNys9Z9uOwWT00K4VeCBlWOJRZ7Z7mZ/ezPaEXwp5oSPM1hx1N4yHjRWuQSTMwCSA1
kyDMrlmxukkPmzbnhjv3mNkev8HUChcWSMgqRZl4N+Nt2Qix9TSMriujMhe5F3TJIrLM7N3MCD5F
Rh7HyPfGJvsvM4jnURpUlSCCOl7JwmWpIZrxpgV9GFQr/4pMxVQX0doEPS1YjWcvzmvtvChqn3Be
w236A/Dh3YHQyAu3/suAqg/UDR8hTZ/1pHib7Rp/SEySmobclUyYV239F9kuVMsSGllam9qR9/4L
XKzsZRIWt02nZxiawHIf+y8YGPj5kFZaNh0rV0qvndJqVpllaCSr5Dos7Rp6Al07r0z7r0Z1lh0M
e/OgUAFMBPZ8Fur9PC2Hm0ZXb4wy+GZrcbYow8E667Tsz9Ks/sni4Eq1rTvFZMPL0prhVW56+llY
tfFZZ5UhFPRoos/1PnHGM8tz3KXrzW7sXA8/FWPJUlWoompUR/FrlUHhwlcGd1m72vfW7L5bXfGF
X6iaq0ryfQX53zwc0rsxgDOwAf228AanOquTXplHlfoDweHvmR5eRkNzvmr6v6yhbJZxWhbzLkC1
s5kl7VLrqytIff8alfDH2Fn5qzHowqU1QDYydLNsGVmputDSnjcIXOvcccdm3rW+v6iiZrbwcn8Z
lu6ZGTaqO58lSjZbrFKWH9Cka9tkpszDsuuXLOX8SFLfPbesNlXPQLinV6XpRIuXKzhdQYgon7iC
13e3ZTr8fP/kVZv7J6mpsNfQ27/fcr5vbTAoAKFBemoRw5lsP9w/yT8J6XS47q/mQ/4A6BdA02wr
pvys/IEQ9Oj+MZXibbjsYOKoNvf7aHRXx0GlQ/E6B8QUvK/tV26sRtl7L7TYh5nB9fsNgLq1zJ2g
M147Y+ol6jyLiRpvjEJdpSMqYHly0ydF4/xjmmX/16wzleBNBLHTWas2OSyvbtBVly8GNxmcKAX9
2uffoBgS/jik8y6vuzc5WmasSlk0qtBvICe4zy2YSdDSlX0uKhveT7q9Dy5fQDyQQjxAN7cmJ61b
cOgyNaAnIRnJM1z+T7ghumk0V8DJYXLMQ0U/Ytflq4Xe17D6+gjKdqYZzV21bK5oKTjlxxbKxb9W
Q176xSLU6pX3UQ2VOnlvOr33lzq0YfoxtNU4Xo7jrCreBqoVvxkYp1nJIqXxNu88p7v5/8XSdvZY
f9pOXa/PskEnu6vT6tyn7D/7pu0nefgHPWvdVd233ekXmxZun/w58S3SS80PFmp1hl0zOnOsQ8h8
Cgv91/+Ks9TffFlxLQheAX4AKGeSwLNOxHdO6ldn8fSf+fM+8M8/58k/Yb85IQKKj67xf3IUDiB8
FhnZ4t38qY+OwqB7YdGUFoXbzVHxjqd3FFKSHnkU0mBlAEorf88cCJOsz8A3LRyGPOtO0umdgdDJ
HX0GQt5JL0JmaDy0KPbMAUizzrWZJrvwo+y6ucOX+79j9f+d73nOzWD5/OijkCEjhQt8zYePAml1
9lqAUsgKMs/6Hf+HreJRlkjT5j+5FXzkD65StmYljDPmnx5+4CODEEVNVeiwoVs/mVMg1u+7Svf4
u+H+IfUtrVXCwaMzQGePQQr5DomPPCdhCQfOQHY+j/QPRE6WWmhVblzhz64SKi6aldTa07N+x//h
S3HgKH7CzT8/crqQhvKXMrK9/1N3rUJKMlvGyYSN6RvWV/HkjoKS8DdYxURtxSj83gnsHgW9RoiO
RI934ypPNZ8S0PeRF4S+FWMgth3XH7q67y9NUZSdTWyzk1WcbADdH5c9/4KQNjlwKcCAtb4gXMM9
qwBdDYOM0I/Kc6q+4ieI0/OPAl9Box0g5yZC7BUcU/uGNjxTu8kAT9BJrK/smmvpPs97ZtHFLAFY
6gTP4uPej6Ksh7DdQ394Yy5rt3RyR0Gz42gnQSZBgm1qAIe2oWHvZmxX8u+/jls6vaMwj68/yS9F
+1NYVNbPnpNArAw1Okg1NvUnTuQkj0L7HRdEWGbYqdvUXvu5lUsUlb7ZJo07OXMguB99Mygn4FMU
1tj1Q0B+dDOo0dH0kib3+usn6i9tdW2nx/lLlkzAA4APm559f4kAPcwxsHNsSvFT7UrIVPfIpAqY
uWjJsZ732Byk0cyFAQGsn2rNJaIWR/71LjYvS4lkU4eihSQPsoGB5sHaB52cY4Cn/uhDEMeA6BHT
qPUh7CeTFkMuvAIsINNbneAZ/I5roMmyxeRnH3lFg1swY8BH7JieU3UFxvFBEl15Ckl2mwAUyLPv
FTkK2BbQat70o07WHI4vNenFsAEBx/pjp+iKv8BVCm3d9JxqXSX7Yke7xqkBKxz007PvFWTQg0jf
1lg2rY7Tcw5CN3nkUdg0FhhZCXvJ9OxnTggCy5aCdbqR8vjskZY9TLWA09jklmevzHZRMgBmJIv+
6+dUS0zj+FghfXucIHPM9Z+65yclc2KBBAqWTXfj9O6E9juKS5CK4A2sX1RU3AkE5jiljT2sLfAE
j+L4lgPugbzBFlnm6dn3lHSocKLcnhNvxgmO43hPSTsaJP6+i2RllaV+YPybiupEO/bY7G84A3oq
QGTgppqefU/JcJNMU1PBBkzPOlSf4M04vrKwwUgLJdyvERCUmKwfszQ4PadqFebxN4O+pPBXWJte
mzQxHtUZ1h8WBRgoiY1VnGpyLeQ+RzoJGfbiCoUbZnr2jkLiJxm2iHusv+FUrUJkVY88CtFU5DOH
vGQTJvesgtDCNqNUXKd9QQQieORRUFoxw2BhcFNa8ak/uiCmoHCB1LKGNT0naxXH59r05ISZX9C8
07MfQWjcQ5TISbAfLc/aUZ9eBBElgCOtAp5HOKLYfsDAHpkDSRU8QQy8Nkn4qfZlZF3xyDOA6Jey
it3H9ae9HzrEX9KunqgC115kesfTMwcRVzryKGhVUnshJLApxfdKL6pQdOpItqlEp+dUq1DhWD7y
KFhQhIyZMnMTOfaOQqyC3VhS7tmpphKbX+yYQQ4sEfARo4Lzy6AhYGTW6TYzrVP1EqKseLQ9oE0q
UmWbVGLPHmhdQnUFYIoZ32lfjeOzKqEkpOrAZa7/1L0EEww6cBAaette1aleEP34VEKyKka+iDyt
3cR+XQ6QSMUk7uFlJ+swj08wRQ5EOK5+AZIRhwn7gAOR+cYuTjWMrhsGR7pNii9oDDexAzt7lFxZ
f6AjLO2sTQvjVC+ICNYe6TbJIykqhJ9tfRY/u01aFKIB+QBV5x1PL7n6DQARlsSA3TPu3veXxh+s
N5JRQbJ52qHj+JtBx4pWrRAvHjQHAQRA6wOmas2/twGsnZ45CAvqkTeDMQfHgBDEL3Jtl+VzNMcB
Fa6P6mSdxPFRVGgaoWTftjH3J+MSOqhLoE/cNApPzx7031GKM89hTWMbHvc85QTKp5VLW2+dYZ5q
g8Y+/igYdqJlJ9yFa4e436CRdTdhAdt6kVO9GrKwfqSXECJvEgkUnA86THLtGRTMDIQ2Fdip9qr0
4x0mfRrcBGwAm7RqL9feXBD2uk97awXeo6OtQmhuYOGbcki5IvsXBAolZj4wKG2O6mQvyO8oO1Ru
CGw/v04wEcw0IDQ87TBqH39BsAoQAcKNeNhtiqIZIMTNHPoEg+jvKDeAhqCHioLL9Oz5CNa5IAwB
h35fmk1X8QSP4vhUW/g4hetvG0SJRY+KUJMOPwuPiCeuj+pke3fH55dUXoI2xCEevBjrDj/XBibn
E7UH4/ikilEPKTT6D4dhVS7wU3hugGKvz+hkV4GFFvnIpEoamEIfu10F3vcSTNBFh4/1nvVZnOzV
OP4oJNVmY0vWgadn30sAWhZqG1u4meQ52aM4PpMQHJkNccq2FbVXgHFBXGEknG1xqutodXqxw/gd
YRSUGVr321Vg7OxR7BAo+5RRPWxNn2TXTpSKjvQVjERFApYdlvUF2L8gXCD0v+hePLDQnOZRHF91
gJZBCAhs3SbV3nObU5tGmlnWpsI5vash+tFH2gOrjKCFQOb+IsnmaghnJHpd67Rqnb2c4FEcn1aB
BkCbjBk5p7rrHqQSx1FSkolU7UneBvu3GAIivqKSu/6g926DDITp5xkwbawdx/odT88QrONTSwFf
4hRoyN3b/K490KSCQED+83BUJ2kV1u/o1+EakFuBBnB69q0CEg062XQsTnz0Zx0fObEKIXM3RPf0
kTlIek2iBSB3fTNOtWdpHR8yBUDjCvnaQ3bw6CjMP8gcOKJTB9DI+vLxgRMlOJE+P+wkRJGGCQhp
5/3NOU0n8TtCB/RmlF1bf7nvJMCeAUmeUaifaPi0+I2PNAfyJIfgKfrN07OfV1Oju9PI76GTd5rm
8Ds6deCHQI6J1ro8+918KUzhU7CcTfg81aTK/R3+0kGXm9WEvSuxHu6APWVB8lTvxPEJNR80mHMC
4yZl3DcEcEPSttI2FHCnl0uKZuuRfoHkQDJF4dtfP4+TBzEEWe1izLfOoNbveIJH8VsSKAmWsEes
/cK+i6T1gGP4f8xd21LjOBD9l/0CYLiEh52qXWaWGRZYikzVPCu2iFVRLFa2ceXv97RtYZM0y1R1
PzhvQDhut9QXtfoCp3rwJeeqF4bWYLKMOlxoIk6Zsmv3WUF5ligYxr1Oz6q5KokLDT/qGJ2U4EAP
q36oJHBDTs3IesM0Q8nQcB7QsRRTz99r7QpFenR5fg5GvSqRWToP1I9VqC/pWgdtG+E19Dv/MFS7
wPQlJCDP3I+iwSdyVuCwiZP1sOj7AXzoS/TUOMbE5/7Ta+j5CchCHpFBciEKmmjGwasATM+dFKq9
RFEkBhzPlglyVwLrDacaV5qDO7VvNJAlg8j+BSJX8zYaC41rPvSXgmyQi36wEZB8fYqU25n61UNz
VYn3gLMk5n3grNmv836FX5dEh24bNK+5+/QGaoaKQcOnRFLxJSZKDa+67z0gIIWxatSOrP/CXKPW
dOcgNBdUu3OEA+V7/TuRZYomM5gSM7Cql8IZ7goNfwrviCGOuOnvPvuWk3pXUl4l2p12n7m61zRG
UrgrUKGAGg3c4I13FW8VJnqjo4/8J0wlnKnCXMg9KTQfo6GvJ6lAac9y0iGchiEjB2Cu7sOl3IfC
dTe11MH9XS8UeyEpFEPjQusI2mMIWM9VKIahLxIDSi25YD9R6NuzAsp3XygQl0JPnpSRP1PRUJit
Av2As9QZ2pP1qnBPNJBhiq4JKF5I1a+zFRANVblAwSdlDPICQsm2mBeAqtD+0z/xlwzoL3zpdcLX
VeF83s32crbq+rr3M3k+/EIaeXUIMJ3B0o2iefPVH7tn24P3o1ro588m37ryi6swUz2rT7oKxslf
U0Vj96jh/4d3PHz6m4elF0u//OZsNDErdt0fdgOl92aL6WB/eG/LgwEy3ZiMkZbff3tL6sRi/i92
mVvM2ObgoQ3k8HVWOB4eelcM/6eJKxsT0Pd8GFTcBck0wGuWMTDEcvDQxBWDjuifBnoM7eGSdoMC
5JQ3tWd43jUYF4NfFaayiQGv69m1a9bAbmrT/NsY5gGw8goPsDFsLEc/4sMa8Dtblhy8hqheeRM3
icwJ6zXkFNg7BhqWQ84VH5o84UzI1hDSq/D0ZBnCqRGonPCwNWVWMMt5DOdDAb71LO0478rBo2mf
QmT4ToFHMfwXm5m6OdTrF1TIIUd32caVnFFCs1EN/FC654IbVkvtuOTkh2btTZWQxi1Pl+ti9K95
a2LOoWsI61fPaBia0yun23vHUE291DSwqzbEukhYI89pnKEY/y8Hrc6oGWqCJgdnxZQ6acmhoyk3
3jGOBmVziOGvMWWc44qGjF6HF0bxnmjI53U0hdmm959sFQ3xBHhZM9gawglsjt0a0nkdrWWtETVY
kG8UoJdtCIw5olJ9Mf43s3WeOwrgHKwCH585h5qmKinQHl843UK1HArg1cZ6n5DGvU4TduToIV9b
+EgJagKvIac3JtuwTgDNIxATf2PhOrIH624ojgJ+y3NeQ1xvQsH7R1SvKib9b+j1ktE0FHmXg7ty
ze4Zas+kgB5ak3DG/Uh9CMXYt2Zl65qxStRcXQGdOzjSWAc5tDUvpH9ZB+lUQ1RvXZkFzygCqomU
0w/3K8FM1lTDpN6GNae/TjWE9HbHhY9oAKKYI3cmOhZcQ0IBXhWGsxrUBkpOe/ZQvKN46VZLjm9N
zgjpmYaQ3jl4GonGcSueaUjpnUMoljUZVD0pZ0so63XYWs5jp1lCCg+IkTvhnWnI6R2UF7vhNQT1
Hk5MwVgNqtATs+XehqoICWjcM1TzpgBeVQlmAq0hpvfvcJwK1MR0/1OZNSOjVPilgL0KkbOlVEsl
R69rw3kY5xoy+mDakotOU9mPmPIHXNd598ztFw0JfQgdZ+qwddzKasjpQzR1nTgxbndqfCfmzqNp
EShhmEOlFXJ0WzIq4EJDTh/tc7PyLktUTviiIamPLmOWkyoL5ExxbMSBUvXl2CFsuMXUkNLHpioS
iRNua8gooCvWBaCEdTFTlgZbnFtNDeFcZlAAiciRLZRTLSfc5usWlwIJagKvIZ1LSyF1BlxDPpfF
O0p9oSGeS7jSLueOMDTjU854wLOHdaqEk6NvHReypxRTOXZtnvgLsIWGoC5rhHk5h5QyIRWItziw
M/qLUgzl6M225MKZlLonBv9R4NaUoZxmRsrBo10zdpQ6k4mxf5qVacqKc78oE14B33vD2VIqDVBA
rwoE1tgtSSNs5Q9wyBOqTUIaNTBlOSqgezbSS3mDcnBcPPDoGrL6c2fKHKaPsavURuAD6rlctNc2
/IcZan2C3YdfQJIcAWcegdzP/wEAAP//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txData>
          <cx:v>SH Screens Combined with CI by County of Residence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SH Screens Combined with CI by County of Residence</a:t>
          </a:r>
        </a:p>
      </cx:txPr>
    </cx:title>
    <cx:plotArea>
      <cx:plotAreaRegion>
        <cx:series layoutId="regionMap" uniqueId="{F1F2D3C5-0312-43F7-B83C-43F9F54B8155}">
          <cx:tx>
            <cx:txData>
              <cx:f>_xlchart.v5.10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7F3ZbtvItv2VIM9Xbs7DwekDmBQ1eZDjIb7pF0KxFc7zzK+/i5QUiyUnzUQEDi7RQrcii9xVklbV
rj3vf7+U/3pxt5v4Q+m5fvKvl/LPj2aahv/644/kxdx6m+TCs17iIAm+pRcvgfdH8O2b9bL94zXe
FJZv/MFQNPfHi7mJ02358T//xmjGNrgOXjapFfifsm1c3W+TzE2Tn1x799KHzatn+VMrSWPrJaX/
/Hi18ZNN8rH7PvPnxxvtcqp9/LD1UyutHqtw++fHDinz8cMf5Awnn+aDiw+cZq8gZsULRuI5SaIZ
uX2IHz+4gW/sL09oirpgWVwRWO4w7e3GA+XNdvO6/aAGmZ9WhyvvfqD242xeX+NtkuD7tP+S5J3v
gG//8M4378z30szb/NwGfvk/Pz75Vrp9/fCQbtItfjUrCdoPFldq0HzLJ4yHn+WPLmAnb+CHIm45
wpT8Vf/uUhe6n0B6eX2t3f70F/xlSGWG5liBpd6FVOYvOIrjGIEXdtelw+Q7YC9dd+v/PrBd8h7A
dglGBOz18nZQXKULGqhJksh9x+14q8rchURJFM9Q/O46sWGvLf8MWDvUPVDt3D8iUJXL+8f1wLCy
As1yIr1DTSY4sCxdiAJPSexhOxOwKjiNgjOAJeh7QEtQjAhc9Xr9ND1ww3cPs19kxfIFL9K8zDEc
1T7Y7ukqixcCz0vUYUfL/GHyHStW3SB7/X1W3CXvgWyXYETAXt5OtfuHofctI1Eyx0nMDluIXh12
zF8wHIONTUm7jQ3sd2Lb/pj1X7dxcs7OvSRH6IHwCc2YQH5UF8uBQcYGFiiZooVGBsaDZM78Bc2I
rESxe1kK1zsgpy8mhNEz2PMlOUIfkEmaEYGs3K+fBz1+5QuJZ2SepvjdNqZPtjHP4GymaeH79WOE
lTgozoC3S94D2y7BmIC9vFe0+8P2GeLwbVRbWeIkdq/aQs/pMGjpAkcvLwvynoEThy/EnK/b+PdP
X4K+D7bdGUcErrp+vta+DAwutFiZFUmOLFzIkkgLIvv+flWDwt1Wv48qQd8DVYJiRKgq66d7ZVih
SryQOFrmWUbcnbfknuUuREpggLq848aEUKUEWfz1nOOWHKAHviTJiACere8HVYfERpXlBGlvoJAJ
dBtjI0Xz2LwMoeTOgvgMPahD3QPRzv0jglN5erwe+oiVaBGmRmZvvCAAlQUIVxLDMPKeGQuHI2Cn
AylZ6p51xHbpe0BLzDgicGf3l7dXMDkefuEhJCjpQqAkThaFvYR0KhvDHimwElSk9kHAO4s3vuNa
Z4jHJyP0gPiEZkQgq4vLh0HdP9IFCwRljgXvbR6kEUO44DlYHjmOYMiquUnO8P50yXuA2iUYEaJz
7fJ+UMFYvqAYCYrPQUI6RVRiRYbl9k4EmQB2Du/oGeJxl7wHsF2CEQGLrfr0ePn06elySI4swt6E
DUvz4m6/kgZl4YKWOKArvB3Ix9YKbKMs3WRRtjlDAzodowfO78w8IrC166thUYaQTDEytT93T1Fm
IEbzrMx+XwXHKGuu8/vwHhP3wPX49hEBerd+fLx8vnxc3ywHPW/liwY0QeD25+0pshzN8hItEcao
uyBNN8UmDTzrjGP33VF6gPwu3YjQVhfa/fpKGxRpcGqRkiBbyYTZEW56juEFqE3vCs2quY0DZ3sG
yicj9ED4hGZM6F5fDixhtQ4fEe6/9kFKWM0ZzfH8j526mzMELNU9ou4D7PH9YwJ1oX3Rbm8H3bIy
zFMiQ3EHYAl1l6ZoRNggsgoOv8Npv/fTm9tq6/vn7dnuCH2gJWcdE7zXl/cDi1S0zMBUAXWn4wRq
MJchSrFvotaxKIXtFp8hTHXJ+2DamW9EgN6odzhkB/bOw3ohsjyPHbvjxMSGbcJrBPgLJO7Nm3AM
7s3LHQ7bs9zzp0P0APmUaERAXy3XzwOrvAJcPozYiFLNg7QxyxeMTCOCGUFy7YOQnK+soDhD2+2S
9wC3SzAiYOf3mjawE1e64CAj0+xBVCKgbQ5ckUcUFewdLbTY38f7dx5vt2c5c8kBesBLkowI4NWl
ejUwg5YvOEFgBEbam6NIZz1/IbKiILDMfm9DVzoGeLV5cc5iz+QAPQAmSUYEsLqezYaNwkBIuszx
MEjuQ2xIXRf4ctji/CG2mcBXRX7NecEYHfoe6BIzjgrcm8tbGDIOO2gI/x8iqLAxRfFgbSY1XViz
oCshwvn9EFc18DY+8qp+3xh5MkIviIlZxwTy/eXz8EEZPM3CY/TjkBuJYzkcw28Bksc8WkVu3Lez
wjNORugDMjnriECeaurl49P9kBsZQa409igEqZ2MTGzkJvAGKrDE0PTuBkLQmm6R4pidEQtJDtAD
YZJkRADfPz0shkQXgawswpM5ce8UJNVgsGlKFgT6oEERp/B9lpi/z6I71D1w7dw/IlCnS/VqeTuw
/CxdyLTIInvoTT7uWK9wQNMs4pf5fTgkuW+tF8fyz5KgpydD9MD4lGhMQK9vl3eLy0EDrWCFRKg6
YjZ+YMjiL5BFJHDw+O74N4lz4FuhuTkj0GpKjtAHZZJmVCA/za8vH4bl0rLI0jwv791GJJdGvhhO
YJ4S9059IjBnGmSGu0l+n1GTA/RCuDvniAC+ubx/WCD1fkiEIWUh408Q9pv0nWA6AYF24Od7dZhA
+GYTJ+bGdX8f4pMRemB8QjMikBeXN8vrgdO1ReSXUMjaBcztgzBp7W2WAo1E/fdslouNZ7lnJWyf
jNAD5BOaEYGsTZ8v76eDsmpgzDDQeuUfmLVg1qRkCXZLhO8c68Laa7GJX8/g0eQAPaAlScaE7PX1
clBcpQtJRLq2RCNQvSNHQ0OixSZRcB8VSwSya65rnYNqh7wPph2CcSH68Ly+fxxY/cWRigxsnrQ+
SxfYxdCepL158hTVpAji9AzlFwuDGKIfugTRiBCeoejNsD4GMGP4B0V5X0KDlKoa2xWSjATE1O29
/F2ePEPZm3N8DAR9D3wJihGBO19/HtS/APMGQGOR7rmTpU78v9QFB47Nfi951IV2HuRn+BY61D1g
7dw/JlDvLyEnH37ZIdxGOE1hq4A58n1Y5UZPAuQM81ZU41iKmscbc+P9vhZE0PeBtjvjuMC9fRwS
W7EpmiDKPDKM2sfJlqUvEL9OsRCP31N/gI2fngXtEXk/ZI8IxgXsl2FxhVYL88X+DCWjrJpTlkUp
DR715Q7T7mJfgegZ4cwd6n54vs02Kjg17fZ5vZ4eftwh+DCKKTA8I4iwLb+3V5GdzUioKwe30e46
oc02oU5+EQRnZN6fDtELY3LeEQG90p61oa2OIgJcaRGW5fZBGKRQPxAaL4p9HuoHEvGRq22xPcfm
SND3wJegGBG4i8v7u6ELLNA86iegQu8O3FMVl2IpGgDvgzOILbzYxOE5BRYI+h7gEhTjAvfzsJqt
dEHBxihQh/AqgNexSok4cnlKZpCh0D4IfwF+6vwczZag7wfu8YyjAvfhamC+LEJ3pSAqC2C4x7C2
BgskESFNG6z6WPFZbBLnLF5MDtAL0u6cY8J0PZ1rCIo8/MhDiFTYspCpOOQj7LYkof40qq2MJCPu
UOGI3LLBq4Ey82c46hfkCH0wJmlGBPLDo/ZZux3US9Bk7iKmmaHeD6dqPHxQhWiATJy2D+k23/pn
OArIAXpgS5KMCNqVhnD1oVPGkC1EN/0OuH2UxWkUBktDokK5z90GJ3wGqy0izs9LGTsdogfMp0Rj
Anq9GD5wDpotz/CoXtU+SD6NJHxawgG8XwUUcRKvAvO8sDlygD4QE3OOCOD10+OH9ezDw+Pl49/7
D/4LLTiutUscIoM7Jpv0CBGleA527tNFKCMqG9WH37eDX283OE7O9FC+N0iPxfge2YgW5BWqbvVx
U/4X1iKCiOcDC61Ig0b+hsjDTnCwyR8rJLAQ0TRLIzpxzw2JM+8KrY/OklnJAXqsP5JkRGsPkYfL
YYvmIg0eXQgY7lCknuQzIqqqNtVK4JdpH4QFEBGAaKL0+04Zgr4HugTFiMC9vlS0xx6HXLcT1d90
6KIFFLoWDuoIaSVCCwLUGaIp1E0+iDrHRoXrzddtmp7hJycH6IEvSTIqgIetOYMUeGiaPKr2fUfv
mDc3xiKkUEsIkyBi/q8359Sb6VD3QvRothHBebNE05CBDX+IDkU+DiwIbzb5Y0ib4xYtRTjhIPYR
6Vg3Ftp3nGUGPBmhB8AnNCMCGVWR1fX1oHZAVFlFTBrK0O+PVCKhssF4ZwR868HXYcqW/xK4Z5y5
aK/WGaAHwiTJmABez4c188pNmVVUeTvkYxFn7i7mkEVtEpow8F4HxjnW3S55H1A7840J0i9Dy8gc
9HDEJR1KUXSdMk0sBIU2T6gUtZORiSiX6+ocCblD3QfV49lGBOrNEgk5w7pjeJSPgZ1v744hYx9g
5hNQ7pqi9v0HiN16YyEb5wzFp0PeA9fufGMCdn37OF/faMOWMkd2M4ta1t/lJBJdVJdBJhZaExPW
25vAT43AQzvmM7A9HaMPwKdUo0L5/n7ohByUJUBI4SG9nQxvES44SNLYv3tXHLl/gzg+JzHnpkvf
C+DOjOMCd/BMSfSTgFVKgj3xWAFq66jKPHzoDGmJQjbOOecs8Dym74fnMcWI8LxF6MPicsjDtgnb
R5t4lErdmSpONysloFIFh8L17YPgyrcIfDDPqMRI0PcAl6AYFbjrh8V6SHAR1y8gzQZ9pr+Dd7xn
0TQeeXRNfYL3OfHtNkjM4PePW4K+F7idGUcF7sOg8SwwMSJdg2F/5B6QL3DGNh1s9/uWOGRvt8kZ
IS0d6l6wHs02JlCR9TqsRgt2jNh9jqOI+MImBg07GT0m9u48IkrptntI7sxS78bG/effcFNsXl/j
ZgXs//3zI0HfB9PujCNCdf1wOf/7iIZfcPY0HdfkJl/5rWI1wYaRpAPMf9BxbZ1sjDNcPV3yHsh2
CUYFrLJGhMCQJyzcAixqHUOjfV98AvQyaqXCqvz9BD42Ga+Tr0F85IT55X1LDtAL3u6cYwK47e8z
LL40zME8TBbf8etsXTQ/RZ02Bn6+w6y7BLp129nn90Ungr4PrN0ZR4Tq3eXz7bBtfODIkRgcpdJb
5bUOqnAEyW1a5N6uTCg9d5vCP6eXD0HfA1yCYkzgLpYoCHM3qGyMwns8j94B1N6PRzh6IEuhWheE
KWm/qQmDxZ1poVRLeIZ8fDJCH4jJWccE8v3l4+OBQb4rlX74o5VLjW1wHaAsLUKX/iZ8RuAEJMkd
ScOdDSyhBD36n6KQ9Y5tE9rPXbxJz0hY75L3wbYz34iAReVq+OEH3rzIWeeQYrXfnIRBqrEzNlFR
qMW2M1oQETT3mwLNic/Yu+QAPeAlScYEsHY7qEUKqVYQmKDi/iCMBnWBELWK5NcDt9iJU/db/ww7
VIe6D57Hs40KzLsn5XqpHn7bITgx7BKN7oOG0zsXO5l6gzBlHLawHu9NjMRZe78Ns6+u9fL7kvLJ
CL0AJmYdE8hLdVANt4lD5hFofujERALcVCJAoCO6vewWAHHU3lsvZ9guOtR9gD2ebVSgDtykCbFQ
KHUJi+J+W5IiMlrEIwRDFpqSMccGi3vrrN5MXfJegB7PNyZE1+urgeUmjm3aMnE/sFQgRxJtuTiW
R5xb8yDyQe6DwDlHauqQ9wG2QzAmYJ8eHgaOPUaFUwlVxikoPO3jNC5V4iEPI8P1u5Gqs2ezJDkr
9BjdHToD9IGXIBkRwA+XUHkGPmIlOHzghN3BR5bpajpeovkwTe+zCWQw62N8HzbQeM44ZAn6HugS
FGMCV0WP+MPPO4R83HRDlJEueqgsfqLOUnDUori8QJOovqA7/O+LxQ8d8j6YdgjGBKk2nT+jj8uQ
qGJHwryIVPP9YUoKxSjygxa2IgJrdhybEIoftq9GgR4sZ8BLjtAHYZJmVCA39eKHhZhq3PC8DOyO
bYtNmkBT5ZRD2Plhvp2R4mHbFIo/B9MOfS9EOxRjwnMxuNMHTh3U3RIP+bIUqfLwF7AowmZM7WtS
EwLyg3mm14ccoA++xJyjAli7X06HTvBheRF1pw9yEpEy3excDqbj744hwnT8gL7h1us5mT4nI/TC
mJh1ZCAPXPYAvrum5EHTH619ELu4cQ+INI1CTu93amkQOqvsATlAT4SP5xwTwEi1XRxOwSHE5aZn
GoXm4D/K6IJjD2nTgrA3NjZ9AzqqkGed0/nhoUPeB9oOwZiAfbycDd2TFr4fiuKR+fNW0+BYsEJ6
rdh2WEJGX/sgheZ08+28nrQP5Ah9ECZpxgXy7cDxq4g4F2GGon5ghWzZM2rfsjxHHr4pasifkyYC
cDsD9MO2QzImaJ9ubocuWsyI8LnDfPzdyNjZvaiMSjEU+PY+0pHcvZnnn1O0+KFL3wfdLsWIwH1c
rG+GbWMJqQoOWvgO9vaMd6QqiuORdEug+miiG/wZbgOCvgeqBMWYUL3X5oPGWkDhRSNhVEvcB0GR
mbZNSgE8Qkj/2p23hML7GG+NM4IuuuR9kO3MNyJgn26vbtfPf1+p5L9Ql+75Url8un0YNroW644W
aETX7pYV2dur7VAhczyam+8eRHTt8+brJvOTcwJsT4fosf5OiUa0Bp/RFfdy6MAQSUaZK5om+MpO
xkNtOo4hTotn9MHdnBMOQg7QC9XunKPC9GGBupIDS/A4FXBoIEKPsJ7BC4mKZuh13Tiim8fJtk1M
1JQ8S4Z/3pyM0QviE6oxobxUF8vHy4OdYwgjS1OeDvyZld7KYR+L8s0GhtiA4oSH8OnD5Ds/x7P1
YlrpGUnf5AB9MCbmHBXA1w/DJpFCCUcsCI/6g7udSnoneSSZIlyP5faGcsLz/Gy5yTmaOEHfC93O
jGMCF92/BkdXQnvNpsr5+4o4CuiwDFq6HTV9OzaRPqP313nwEgP0wZcgGRPAXy5vp4gZGTQgCNGZ
NKL1aI6M9OIuEOGHXc3vfZRENPVztfFfETZyRjDQ6RB98D2Z9/8Bwj//iJ1vTf/58afBmh9/MX2p
OYA5NFJFk772QTJoxFxLCKqm2Lfub8db+GrjJ5vkcCi/IxF8fD/J/0DX+W67r/bzH8NKAjXI/DSu
1OB1++fHp4f2GxMK63/+TbyBFC7inU8Z6nfdb5PMTX927Xvu13STbjQ/tdLqiPLnVw95ZATp3k30
3o+1v7R8/fMj9FYGYHxPRmsG6TiYDj/hDo4jku0mSf/8OJE5tFIFrjyat+F4ZWjEiBTb9hKSICBB
c0zTkfPQaMZHEQXzz48c1bhGIFILTdsAtKDBZ0iCrLnECheyjOb28IohxwK1DOkduMiUuwvcyjhK
lNv//cHPvLvA8tME34eioIOFuxubT4sICFZmKbRfpgUelV/gSMP1l809RPfm/v+J9FRybaMUrmhd
X7K2S10XXEZdi2lRrmqpVg3KEuZ+Fc7pKovyKytzoxWXlIGrILQiXGWiZNJabQVKIljusn3Pae5p
X+VWFq3e/gwYT83TmF+0F339L0vnwmVR1f6KdiV/1b5im1dxlrHLPFq8vf12rX3PrSvdUd4up0Hi
zEPWuYpFxq1VU4qKmcUZGh+5mjexvuReQM9cWcn1aLKsed5bOZSTqqwQe6qUmBgrSyx/5TO5Vat2
YGq1EIWLWKZcSvWoR98oywXNTaaFOTGvXMYqNTglv+VpFs1FOje569hLFlIWc9Pa46lV+5Tooq9U
kvtMexSnVGwpOAqF33sZGtP2dxR1fzZJpcmcLuNwxbhUuMJ84Yr4swzZv+rEoLSkLteia9gKb6am
4tbZjZsI6YpO9FUo0Mk8Cv1y1T65POcrvuRJCsel164u8gr6/cqqzdjxqn2a1HTqKu1LnsrChYvv
HHhGMtVzK1fePkb7Werm87Wv2id8jnSWUMUnORSCVcSUx0/te2kQTcvCTRe+HemLKK0V3gqDlc1X
ihC40VJSBd41NW7CcgorSbWrCBMxWbVPFFtM6cDOF2Vax0rqhYZWp+5kVufmQylb5SooeWtVUzOL
jsuVYInRijeVqjDzla5bscJEIT3NatbVytqyFI7PnbkkJ9eUXWQry2NnhcgGi3JtTHJ5JUe1rbC0
nWt+xooKG+jBlErySHGoemVFpkp7lqj4tUytuJCxlSCSfc3XLW5V0HymhhH9VQ6ka1ti/ZUe5Psn
JvOoBSXlavuWFQTSTMrMGztwJUcxbN1btU+6dXgVVHy+pN17veaexaqaTAXsKqs2JVeJaEFassLS
lbOZZOrWwhexMmU702Q9SBRbcKtpNcmSVRHKgeIEHDudUGyyMiU71lJG/iZHHqvaluGqXl3Tq3B3
d+gZlau0d3LJtky+6KViJRS7yG1Ox6+bfeIynZvROLM0OmdeJglbYYnG5TSgxUyx7bRYRQJdrDKv
rqZh6CeKF9rh1NPjQjGbn0OoJOylKDeC3S/DO3Q4o8LwnvjufkHj99BFc57q8SRQClpS0kkEJtA8
ta/avcl7hbzfpjo/UajM5xeZqHpsLi85a/Ia55E5m3jXQlLrCpNKslokcqxEpixPk6h0Fb2ifK3W
6UJ1J0WimnmUKkJm8lM9Cx+F0q6wxERhJcb5kzsRqpmTyebM9KO541iLOChnJaN7iyQtqFUh6vVK
cOcJFQlLxvfDVS3mIdZv7rgKYwSMKlWJ2yxyRi1KLlUlPwrwAfRY0zOWVizbjKdRzhcLkfKmMV3E
K45jJqrrg1OkzZ+hV9Ja5RkbjynTVWyE6YqJZXc2KY2vRoUFGuRyrbmpYC1yS1o4uSVME97ylUme
8PPULec0fr8V2zxZLLN/1b4nFXSuOYL90u5+KUriVRQ54AZ1YHhaLtCGYoa5OdV5SsCayH0lYulY
g3yaa1Ic2cruIzluuYjydNryoPYt6Cmpwk3oeJq7GzorixXbPDmSm68cxeFsr1b9MAkWYsRP+doH
nO1a2L3kIhFSh5AvZNrDgeAEf8m+xWoOq6crR76rKoNZZkzNuEopF9w05etQYRy5XNlGfmuG4BAM
lVUrx6CnFivdyXTIaO1PyTlKXnHMVWHVhlLxxpPAfKq9iWYFTgX+YspTyo0rpeW/LX/zTeqq5AR7
x5clc5KqusfjxIstf0HR4WTuGMWnieUphen4CheGN1ZAJ2poZZzq6ZajQiSoVDYOnClVW8Y0LsVo
ytvx9YQRirmgW9lqQsXZqn3F2nSlipN04WVyqHAB4IBHPV6ZFHh1+6fOZK8RFWSaaYahWjVTpZYJ
tiey28phaS2wPPeqMCnnKpwFGTYcb+DgLW03cpX2ZfskNm/uXjGJrekC2GZsBLxaCqmsmJUVugrH
6qrhcsESJW68q5pyvauKzryrrBBCLZgEvuKlfKEJKM6q+BXYTBll9lL3SkU2GoaS6qa9iii1Zj15
RVHgsAZW0YxzvHs/yaZRygZaJEmf/CJexLXLzD3oLyvWToKlKLqKzDRnQfteJYTMVHapSPEK8PlE
Eqs5yowuRZ8qV3yUy7SaYsfPdTlc+24hLi3BvclLqlwURVmvskmuFJUd4cTn9KmdVLWis7yhSQ69
lBhRrXXOmEe468oOmfxKjmQlKjVHZqZ0GeozwQgmlNri48XUHqn2TxOC0JwVyxUnq15aF/PEyO7L
quHE3G1q5cYiizjTU9KUdVdyMnUjbIH2yZdCe8aG/ueMc4KV1Yg9biPstE9+80oKPXvJ+74i6tTE
UXYXZAFsQU09dxuXxdoTw+KaoS3wr9RQHYbxlSSm7+2gYJRSzDeM6ShxNnGV0M2fLSPYVAmEN7aI
HbWYZKxCVdS85GhNqsQHL5TpOV2w1DSpxJWlh5peFp9d3qQVXchs1SmeK8dNND7Tr+NJmCuhGWuS
3GzpCfiLyU4WMR89e7nw6Oilo5iTpJ5LZvWVd0MtCbE9sBmVurJuUp1354yZKhna08/d0IpV3pI/
e7R1nRZ1tRBYdhZW7LeEEW6DquaXmc5oZS4F05S26s+xbKSKweUztrZ1MOjos5BbvGq5n8W09G49
yHhsNVF8y3UU3jZZxavF28ShrikryGeWYf4lBmmk1LassZCftLx2ZMXyvYUt1vlUKCm/kRgXbsR6
M1dM02lQutMgCZpzYBMGiaFOwohfpgHjqGmk0YvSSZm7yBSePL9aYWbR9MK1bhWJwqfN6SPjaKlz
QfH1klLRFkSYQVzNNNHJk6lYFKZSct6jxcjONLSKelbWJf05wZkk5dQ3gfNqRXYnLynq+c1yN5rG
sS0oei1USq1D+iuFVzrHv5acPtK0GylplhtzIyyV1M/pqV1DyJDLWtC82tKCIJ0beYJNRxtXZbjU
7dhTXEPwFYvy/ioT9n+rqqA/5aZnqiGjZKUUKgLjGldV+VfEB+YVw8dLubIK8LQkUHhRXDMJ6y+5
osLPK+sbKeBXXGqbiijajhJ4ljtl7wQvs+8dy0sUhnXDWeaJS1aqXLXkqVQrBVsReEkJS/umFDxb
0SE4zCY8HypVajwxUZQoWASumviRpaSSvcSpOvO5nFEDX2BnbslNzVq05pbpf8mDycyybBx5tqn5
Ykwrsci7U8+k3Ck3yf+SspSbySb1ueDlGnv0vuBDb8EF0hen8jIoMdytb8qsktwITJ6pHOvYmlgG
xU0mRFM/y6diWNEKxUrpjK7lL65U3ExkfNL8MTM+OYJ1ZQppoILT8UpsxozCVuYTimyqbphQixq6
rGJZwV3K0o4aOHKlcAVuL0ubm/JW8peI/ws7TNUq1vjQLLFExSeh1sNpWNvXKe9CJE1CcxpObJUt
2HoRMPmnyjDtqVj5ih0zvFLy8mtixGCEXGGrXCA6cyHXqfmEKoVpUCxKXVjndiBjF2eF4nqcpE4c
XUnFyJqHWZkomeyoOs3P3SowoZ+I1dQ09DujCBS7MJTCyx8Cj3+dTMJ5SOOLU4k0Y11bM+Tg2Sj9
r4aZ4WMXUqZG9URWMgCjMKL5NRBLShHz7Au6Grlf6VTY5FGuFVCXZxKd/W8s09ChRN5WU9+eVQYv
TmnZNavQW9IBBG3ZK71VGAnQmapGXctL255xODagYvGhrs/aG96e2pve/vRbyqARLds3icu/+Z5n
xTfyJLTKylRTFtKR0Wg1bHPi0qUeQVtu/m6frO+v2j8L1jlcFiAzzmAMuol1P145NYS99lUqUOHS
oAwldoSbiQedoX27ffKau95ufXuvfSUICaS3H15+G8YO+P1k1YOT47d5G4ia8MayMimlfevtxqMJ
3sbJHb0RFznBgXb8/QsEkJznupsuazuXtTqMnu3mjLMaMT7TE2vqxByluK223b7ZPr3d8/ZeUDXa
/dvfxD1irluKP0m/uIIdHN1GjOe0CgNBazYf6e09PwvtWt3d+e4ny2TWUh3JL/c3taSuRKUzp7A/
hVzM1lpQiHe0ZBQzn4agnScwf7w9CY3U1f4ZVVWkFHpaT61W1srDxozydn339/vXuO+jtPc7semp
aRlAl+WmOmRyfDqBUqycCmi1VYVd33aKdfuy5kQoFWU0UcskhWxY68GqffX2ZBnM8XtUlE9dMNPF
2x3tK39iOKqQlIXqdAla+vfew46xXOVt+Ld74M74FIZBPaMmLL0yvRxPqI04EbxKy8KJND+2OXZs
Xy9BWMU41NOdZfD7n/95DDz81xoh395s6p++/XVjvcQ42L+lP71rvg0a32dC3tSYN7+P9WbubMyG
3+2bhCHyYP3c1Q/9lYs/NmF+j4JvDZLIE+cFGa6BH5sxL1136x8MyF2igyGTR6Ue6G8cI8DrL4hH
hkyUjUZzDnRKQsEBVEZEoM/HD3tDJosYb1gV4VdE2Uv8y+CTHQyZKJUIHQJF2VgZZQhE/lfsmExj
pexYMQXEnaCyJkypiEtkeMSuHVsxYzkyoZsx5lXJs3WgObyJTZtWeTjNCtgnVJsSzVVlcImC8Dcm
vhWLvLqncXK9lnnmiM+FGUwmkEqoCMcjy+S2e8ty5iNfQ+kSMy5woUE4ZQF9NbfWYRKmyILAz703
dw+2Ov/frTuxiRD98bpr6rmcLLuW5rDsUACKQdQih5pCHI2SuFhAe/s58gM4lAaTRYGlUZxR7i47
BJXDiNxUM5d2i/Ww7FDrkUedEwmOM9S/wNL7pXWH6bvrDksaEguWHNozwoWOIJjjdWdVHp05RVhd
JQHnRdPc4PVpKWUQbuuyYLMFp9PQueRMZHPNiIy5bkapq8Y2ZZZfGNvl6Ls0lzghVO2KsiDRU65p
L1M2iTLNqywYEqxIhKVX0GGF8wpzTk0S62lSUnzyWvlQe/5ZhQ33g+v0Z6tQiYPilPu1RIdlyCOB
u+lBI/ICy6H2EfjLYRnCv45azjwq68OHhytYIh03DnoAMmCdApjmEfeTL8ArBbAsxN1g7f4a+6Mb
9tZhf4xEo0APcqE4FnUhGHDg42VoTGo9pcUguWKdoprc8aZA+VO9DkUKChhff6vZUp5WohxmM54r
Pxd4T7zjUxhJ7yhOt3kIai7LToW0Cn3oDIU/uYljwZsxIZb88p9FtltkPz1iVWQaBs72HXbX1HY/
rDM49GFR33n2wOxw5W2ZUWhFh05XuzMWC+awzNimukBzwgosquiBH2J1HLhd4y2ElxCRmXAiYriD
N7RzIr35Dju+QoQBdReZwIDR0lhqCBBnWZY4Yx0hYaI4dMQVV+XfGFeIwy+5oQcw6bKJ403ziRcx
sLyIiWeskS3PhjDDyvl1JiZuaCuuBYP4rc45C4OpEI2k/LOq2lXF4Ej58QE6j9FuxTs9Qhuqw5oC
q0GLHl7AuSrDa8zhRP7ugqYu4EKGEIZOpQj/axjUQXKTUfELApqMM1eECCcduaARjgJ3sYT0H9Rb
RQuCX3NBnzqgBYYC54R/A4urFSyPeZdde2koJqFxnWR8ZjwjEkZLJlQVmjADN9rMpOBq/UEGa7qq
+Nhz753QomFjKPKUjiXFNV2LWbNcRX+xMzA2G567UJdW/yyvHdOCJP3j5aUEWfw1eO9sBNlhfTU8
i2sqKchNq0wkkHxfX9AMIBYhPKnp4Ab5XED0w2F9NZqBCLRFKBQtozuwLNRSQXEr5HwiKRBPaIn8
K0zr5GTEZ0PsDKKnWA4lsZoPd7y6XCmZcK4Y6Ss/0al6aeacYT3qsSlcJ1wGa7EoRlLFKRRfGfU6
serka0HZ4aPhSVR8a1hCrLA+HCwVzRn2Veo7jFK74YRe2xnWJvsPE0PESaN9/pSJXaIXMkKKTpdZ
S/e2zGScY6ihwzPIUQJbOl5mEPEQooyqlI1qKh0poK2chcBICcorgwFw6bDQ0KuBlkQG6eU8i3JL
EJp+YaFxjYhFiGAIhm/LSWAomMG7Cy0QdDOsi0lwxdO1S81SuqxUpuJrzcxqHQ6c2JwWQlLc1ZEZ
zj0+lxelYAZapofBPZPIKRwdufBZ16vss+7E3oqlLYRBsMk6zXVhxWd8MXV8Z1OmbL6YMOJEZT0x
UmVpEoJPFpGiJzSs3qUYKlEmWFro0RUcDOG3XObtaeJNruBnWyRVcR2bbgCzt2jCWFnp08IzbgXK
5VWnpmLjrtBzMalg7w70QimZOPuryuNn36ks8YaNJcdYwT+SMw9UALHjr3+YbMtkeQhrP2aybcPQ
0yO8IXpb++gFgxAyGEsQFQYB7HjtN8wVPb2wyxpVAgzujcXi5OZlEXH9qBeIM/Zt7TcRhTjAoa+0
xhxsi19Y+zQ+WXftQ4NBDBu6YUMThgAKWeGYyU50BzZFijOvCm9SRn9VtTThphw9qVg1lWjEKChB
ysbCFeM0ERy+6FZK7IbRlVX+H3vntdw2unTtK8IUcjj8AVKURMk5yD5BaWwNcs64+u95QdEkFVyl
f5/yZGrvkUFprEaH1avX6pTZs4spUn6UZdmtnNDx2VurenVpOBnssHOCfUywZMPXI+z/5b8f6pcT
LM/tg4xiTThgh43R7mOqPAwfHA/AD+PoV+ccRIy/hyDT6CotGkuR/lhbHAeZKPFIi3J+QFDQXb4l
yPgeT4MMlFGTVUNRaDWsJ0E2hh0Ud8Vm4SZZFTsGxRqzD/MUVp0nNbnvlklgFJ5lzJHvmYM1aT9l
X+mdwO0GxfQJRLVni25qs2sFfMVtQqPKP/U74K+sxmhcndPZks70v6azm/v84Xk2E888BhoRi8+g
ruFehuiwQIz/ZDPxJWq0rCgKgLFIZ8eBJtjR/I5xRBOI8VElR3PaZHggmwkBY1qB/y3QcMkTJoko
QwnarvmkkpdJ2SrOJNnbPB++q0aVBF5tjJ21CvxyMr4WZq/I6z5ppndVyHZDdeuqieyboY67D2Mh
D0HlsnxnjIEOONkuKFBSX3Ch0cD+TAbDP4++gqcMaifqzOtJbYVgIs4OL7SNy4P7rGb+I1x9HNlh
vBRj7FHpBDcRRYtkhwIN2MZJ2ygaQpAYnSBAYYpktG8bhXsbRU6oIyz48ZsA5GX+OGkbeQ8MvgPa
gmRR8u9p6VTi0mytVu62vqSM44VkTTNLBif/mipVdFl2vnmjttOFIWlJdNXpWnNv9N0YeA3Ay8/O
MjIwYTt9n/bWqjft22JMRreTw/WUsl+WtZsglbetAgthUixYiFGxTeL4c9hFd2mYfIXPaW5iLYzv
9JwWkRqc8k2rSTE8ufLTPPUc2u7gMpkr4zqF7Jus6sxQXLNK/VVlkUsn1sbmZZONvnHdxopUeZoR
1kHoWbFeerlvfTwn1d2IRPS9Huzuff3vQ/0sre702B9PDYQyP0ckfBryscfQoTjAVxFvZ6gWCqXH
LSIqLfwbpnBdf9oiLtAhMUk2XprEN1Vvseg7rd70hgoINds1fgDZEdX96MxglstQ6/Oy3fZJ3V5Y
jly2P2bDnGdPC7S2u+pGtWWRrsjVe9mfovWoBn2yYm9SOr4bhLNt/E4KdWiZqdpxmweO5GpWlY9X
8SzLs9emqhn/KMM0UH8WTv+u1RNjKL0kCVw9b8byXNp3KVeMra9HIcLf4bMYtMQz+2xLqKG3yK+X
1QYIIQl830KCJ+IwABwk9nHLVw4dJGFMSae9lG3LBvA5yrXMFWRG0fGJj7TeVNh5o05jkAJAxkej
QGVhCFh+GoNj1shKZJbatoWACYs4bkOjc1FLsW+aMJCcTR9kdbyJrdad9NHwnKkIysiFxw79LJqG
+LZCxd7x4LlEdub2hpUXa2nWS9eP5byP3HJIDONSjZwmuDynvV3ao8N7PeBIewgIPAs57tQPIbco
aoPy4VpNdT+JOJYMhBphh47Rk/0w2xKGBZKegTKk2JcdyjvLB4uT2gUQF03BW4YWvv3TkAOsYoVN
XjbJzk/T3hAlo2Fn8ladJ+vStw1WuokOrW0FX7Xw76aZo6BVlzTSjcQaWNLdxNTiPuZah6icVbbL
tdv1fpGuTYmzI485xak5ANI6xRjP0/EuqwnJmb8EWddCnX4WZIy0hyDD/wRCAUoY4IXMF6ddJBoY
msoqlxF5d6t3yGwkNIKVDnTPmdmHmSi8Bls7WbFYpb2VhvCM/kL5pmFlv8MVl84G8TSz6W3YGuAn
5dYJlDRdJZ0/G5bblWH8Y0x6P3+ftUll31SDLTtfJCuyhk+DZI/XZe5Yw4ViWIX6Pgs4HSq9gEOD
4Lopu3laR4MsfQ6TqpA+QlyQw6+zILlZcWVW14U+Nf05AB/LKjXt9QB89It7HoEC4zgamkHzhGWL
AxYoCAP70ir0OXSFO1Eb61kZJgqL28cIXA5JyWfHmM4+ApcFH/2iAzsLSOVt6MxzAhaTuci26Ijw
IyDJexqB9TjppRPI2Y2t+9mwmWEWfwQFTKOt3ThWupK1Pom/0xtq3hgmRfYhLboJ3kvUlnL3Ia38
teHUo3RnJJlaAErnanaVzS33K80UG9VVPXYdsLXttNboKtqY1V6ahu15A/M4S4vB8/UIvLn/9wGZ
gOcRKB7b93aCAUjTxKSMtQzd2gG2WRiAqs6cAA2PuVn89vc5UAzZuqyQM/Udg+tQasWEwehNx8ew
j9ag86ZS+5yeQPSxrOYndGjz2EqfTBhNH3FrmqbSdao0QfNNlWdIyLUxTvFlrYVJ9IWVRqyts9qw
6qsuLezhrszjfoJn7EhcnBSO5OtMrKnd/gjr3ki85W/0TPET+eb10PLC++aFwBIP7QPLRF5IYDOk
DoXFk6Aa7KcG0BsAZ7gBO/rKn6iyRT2me8MZFGkEgvEQVSyWbWwauI0BLl56uzc0cOLa/7SBgx0h
TAJgVgkRFYWgP55bSTuktTKut3zDwHw3J5x/6kDKrbmq4lyZQlepOKJZaUOcJ9eOrygzkRS5ZKit
VCnK9KMOwH9uKo5we45m/NR0p8S0uLbIxw/9nCaR13fau9K0i5SjEV+XLsdJOue1x7wm9Az+Gnxd
e99V3f3z1Cae3Eeg8Y8DjYUEJbKHIPEdR+Cr5GZSG/iIJhvCepj/wQfui+sCnjBB0Br+f6w+RJCd
goQwbVQVzQexyluwneMgdCpuS3wtTbYGp+vGpykNrCDw8sJvbkwJnlXV97l5V2VTAxLiZ/O3sqsd
rx+nbqy8vh7r+s6xbe0+o4SPnIuNUnp7Tm4LBq0TCq/H183Dff+QD0K143mAiUf3Aab/A3UUyAEZ
taV/4ze8T3EG1ossroSDMaPCohCyr52CoUDrBkhtUdeWxLgPMPsfGn2spDAuX9Z1b0JGBMRyGmCG
bShAuXSKQNAMq6dZDimIMZg7M9tWDvlJN4DlTL/53QaJdaFl8fdCj7axk+tr22SLkc5Of9dpEid/
4Gxe6lj3alR95/g64fY9UrjxtuNVbUsAw7pRbVrVsjZ5Q+NmRpG0dkw//jipzbvBmVpXVYJ7JZK+
TpYUraL0U+ennpWZiD809cawAGhK9nfboOG0b6MU6W/HN6pwNYc6PMS8mbn+RuqiU1vkC+Jy2DLt
wH4wB46Xh+ydXk7v08ZOuEZtLZdZzXYHzi+9oHH8d9IcNegDKJXtlUNV3yocG6+zwE8fOtOKaE3r
aZNkYbMJwCVXoZ5/iPrW2lR1zhWcDw/b7ucvqdYOroNIildVquzJ4/TbkEaEGBSL22OttG6mjv9Q
YPtwWFtT3H80rVDN0C4ZwZA6zYy0jR9JeuyFXPBsqnbU3bzuAne0xgfTn8Z7vw+VVWjXo+uHs+4Z
fpKvfS24r2urcfPK+n5+lZdXWfkr1c0r/vvvYXr+Foun9m8xhy6QcEmVBMpjQ3J4i8V63IQO+ci1
PXTAAFSczdAyYyD1uNM8vMUg8nA6NAx10eB74+JSvKUnZQKSnQnHTSj6wNTltOGkV4nNUE/mYE62
rK+s9zQfufwhbMw59xqx9u6WDTj/QCkiB1L6Hodhnl5VZhnEoOlO3nws+dOc+adjmHtKFHWu6YPc
gr9ruf0hHosgjrywNla92vT66hx3S9wJptrrJQRe+PSQv7QyXyxZd7ud3YgP9QEChECvRQJ/jLyd
jBQoEntMyP+CjbvvkpfpX4g76cTlQg46NChi+hfEcBroR2jqDV2ykPg9iTyOrjjuYi6EB8R/89JF
H213YiOMldoxmpvcUKXpogvSbwZbpyL3Uq2Rg800VtO4VpUhmT5MqR/mK6Pj0+6UMbgN+q5Svg3m
mAIH2H01GRdxUnDiHypCWirqw1y7atU8+nWOt1288dv5S7yl93XyPM0t8r2Pi0RiA3dRwZtlXQd2
eeiGQbP+UWQBGpHMdvudfa8iAE0d3iOGabSqCIkdYm2Z85nwlghZhrX/JdbYHgLCwh0RkCfUoye9
im0HEte42bx1DKm70PW8mH9Erd/IXjR0U3ql23mwKuUhu8g7uZVQMynt4dco6bbkOapUpLVLsNXz
Wu9qfz0osaZfjWGl+qgPSLpa0MOE8YCYwjncduHG8uSv4fZCUZV5Zl9UiQ7G68NlFdjRvqgyYGHe
xYYa70z4YwBE+9SmLegl8xCMNPMJ7Ww5TyBABWFNYKVvImgI29WT1CZgfZggJklNDHNPYSUl92v4
jM60lbu4ghBRLOyIvqfvhdqoeqEZj93nqR7DmyEMgviT1QiaRFjPI7fSQ5PoxYc+H7uvVm1EWnyO
qh1iLoCW16Nq9fDrvu3q52lMPPYYWEuushiabPWRMvYnsMSXYHjBMAMvZw/4tGYCQxM+fya1fbcm
Ys7E9ATFcwY2TA3ehFc+69boFhHVJtMCgu7uBo+H+rrRU80f8/gm1Ib0W5/1yXw9zEYVrwo/jcsf
edpvJjOxL+ZQa+HSWGZRB99rRLIUJRmq7xP/X0JEBOLFZZpnCtJoCsooXxqgLLRaEonRrKjieOUj
b7Y+J7MlmWl/nRE29cND+tKQIB77E3aKuJyizFEDFzT8KOxQ/MToQgwRxNETrjbDPxUVYuvTU9Ed
uxEChEKkLsyet5RP6vBJPiOVMekDSpmwG/Vndwr55DRDM/rpjTXWweRlU5qkV7PWtBLCI4gkfdej
UkPByChVgi6ROv19ZkrhXSOPall5EToT0YU1VOPt7NuDWrtZ2sf+Cih0DrxCq+czsrTLcDIJ4fUM
57H/+v08v4mH9oWT6kj/DvyDgd4j8/9QOHHVE5A1PdyTPk0cxOgyHkAgTlB3jkFLXJ/YINKYw1Rg
KwiH6y2BRkk/CTQKJ5OHRfYlvzpww/n60UxgS00VcFw1b/3Q+iaFUYEUQxMiPuTY0W2q53NwN4w9
0lpWx0AKAYgVtleEZZDdtZIRjuu+Cy8jo5zVj4i9trdK61emJ9mdvIlqq5g/d30dT7l3zmxLZhNs
p9fD7WZ6gWYDGH6INiByWi0beAFWDUjFYQLFwEeceIE47CrmqRCDxQUfxG0IhuZubt1XU4QYLJaJ
4nR+OWl503Gy+rxNg7ENIRdlRAZaXSyEjqNNIVtJPurIqPnJ0Ud5HMPUkwWCUS5gRuoMQ7wKzEyS
f8rTZKarKUW1oaiH68yXArbMuWR9qrp2VEpvYCd9U9rifMUotXz2VGRz5J/OnFSwbK2wHa7aIZA+
chBhf1ACM64rr26zaHMOxSUUFWLn9VD0sJDLf4Uv7AzFc/vkB9GQz6L/B3MwT49OxfgqlGAMlGAe
DwUOQypTKCdURylzH47LkAqazqkUjZnBsdRbkp/xPPlx9QqpAgdxHWxPfP0o+ZUN/EEI3OMW6Dhw
4NmETvojsntj9qzZKMareupl5aYF39crzy5rfXQrPRiB44JIjb2JM8Hqvikyp3UbrQ6TLUqPTvM7
0UfrnPF2BfbvkkcHb6HnVVY8uQ80NtAs+Mh93DEzTBwTDEUBFmwIUt9OX+HPeLogbxRYGj1mjB0p
bB9oyxRB4NL6Q/8S1y9vCTRRRU8wXwUDCKYHriUEt1acXx0H2pjkuR/PxrQNEluvN11ppuWHJo/9
ZKUiAG1856geumAWJ9VDk1p2nnhGAbGmddsCwcGrkbuxBAFGNGc+6K2Vq58rU2rNq3Mq26Uy0Iq/
pbLhxXFB8GMO8cV+GVIh+7cnKwULpaJXiIUCbCPxAezCzhebwVOwjctO8qIKIfCtpJqnwK6jM6Ai
9EBpR1UGes9peCmjFei+USZbH+XZPLDYHmc2h8JbJBoLfeVok52/n5MuUEtP7sPRueJMy1ZWzpSn
0laWTH/wSjMM5R8R2tTZCqYF+r5Jbnd56KqNYDsUgHQRRpj8NZ+5NuKG9/V4u4nyX0X6nC/NVdwh
4ISiFrgDYyCA7QKP/cHb2FRBSIXrAsngCY3L+YdQQkBER8vhcXTdJzT7H0omn8TtqAqlFbj4DQnt
BcINaB8fiOqXQJoFT+g4oRn1ODZlMyuceTZZvrZTC43uqcmTd+2MKrkXtG0mryUdxdDPfq9al3rQ
muP7sS5C9gdl1AwoDpOxL7gMtWxvVNQ7OZGd+tJOp3FrB/EQbeUUMfbB7NXfk5G2/bcqbmZjdQ7B
XcrjN/J6CHr1/SBc2Z8XVYGs7pPeInPE5pPqt4u0PxjJo2QI0m1kHXFDQmo7dG+mRR3GSRJGFowF
evx9DFKKYZCx5iI8hUDXm2JwIXWdFFW4GLA14O8AA/JTCgzlqHsbxjiPWcnb13KNY0mX+FLkGY0/
Fj9aaSw30iSVtpvsFECc1NK6j2k+2r6LQ4rWB25hpeVKkTI/dQuRw98BjSj+fIZ+d32bOLZ8PcBW
RR6V4f0LSU48dwgwm3MjAwfyx8J6HGCCb4+QyLOlgs64uw8oYBJwOhYT/NHlsuQtSQ1FYyLmJKJU
oogTFP4LQUJoG08jqo/GXpckp9wqNuv4YvYrz4/G5jJG8ktzfSEKqE/YDHA9PH8eilLfqIWebPuh
KK4zY/ipDKoOmjtYG3TwHbecq/pnoyOoX8ilsdZ8tb7wHSvcFqUso56qSas07u4Q6C2uJkX5oQf1
4NlqOG0HiXuTTOgnzUGH2YsWFlehNpauzSmzx31K4eq+c1/a/3ExkHwKfXRmK8l4iPywWUW2jji/
rQdeoEsTDBV1WDlqgWoxh3cXDTu2d75vzp7fG7qbSVOK50odeukcQWBR8haREse/TkLN+jJX03zd
1KXJKUuceNLYy15Zm+Vq0BM2cCWvkcxmZQUgLgl6T5V+mPs0fV+2aMKPloXRSGFZcMmdb8aYTW7Z
cZbqYyjwbkwiXBS06JvdBeFaagsITQ4683Fk3cdZlrlKPw0XalvZ/O3X1SaV2h66TlUZD3VZRivU
aCOPAS78AhI69d8H3+5wmyicOWerk0rYAy1KKaYTGF4RRO+kEBmVCDRfKBGPbmJ3N3rYXNYc1HZC
fCVEhUXJyvncU+/ef8G+fP39v41QC3pI0+cFRjy3f/+XJof+Brla3jsa68P7/9cmB+QeaNTkhJHS
dCwxIPofjsWOHLne0OQ840uAjWrsl0xHpsyAjD2BB5pGVbPAKtUth4j110ZqUYfXrED6ElRxZni9
Xk03Uq3V9sfaKAfzfS33Oehol0RT7/Zy20gfdSeUbou5Trr3xdL0KNVg4hORJ/4POh+0vc/9zK6f
+WtLvcIuJT2Y6/3RRkY75xBtXEagYcaR4V6f5xBtgjLGeQPjviBFHKuDssKGlaOIAxxAqR3peF99
bLSRuaKhTeemAYrOm9oZ8R6cFh8hhMsgx3UMTQ3I2GnxKWIFT68uzbeWmsXZxoh1db6sJa3rN5UA
5j1dyQzjSz1M2dro2381LdTXQxpuZyv43ggOqAEZdMj72WvovrHqUpBfDxBTlqAhmoKPKAlmooJH
EvZDsBUtwVtM4/4hE0zGSGl1V7ExHpEWomPe9+3VkJXCCqLVZ3eeMWcq5ETxhmT+GYyYfqXW9Rw4
vqenzW9MObSbBlbeum81LJ/6bFhFPd2Xy9Sav+uspr5Uu0mlrOEn44ylSQFq0I+v1fkzf+7fRp1Z
a426tlWawXHeOdrYcBRSBhiZnF+S5SURDcvrOfkD2mH3w32LucfD87wsnt3nZZP7cHRfWCHANjZI
gIc3xfzHotcBMgU1A7c4bvwXyIzlAmSfRX+IAN+/KZA9eK2QK3JQsVyEOt6SlwXQd/qqQKGzTGZg
LoDhegjVmuPOv52seKibqtmONTY5hnlh1JMDWberNSf83ki5iYUHzGYbE5VOqlUvVvoZEzH7quYV
KYK2fhhUHOWGPLqosxHBtW6lBlW2LiXV+GDXaHggUQArrvxuDWnmOkoYrNLRKNdyW+KjEimNC9m/
cm3Tv27i+VrL/et6uKn66raQbenSGbrZHbQ6X9XA4h7T8vAJiO96qOixarsrVzNmKV6qJq0rQeZ0
Sz/fBOxLPNPEQ2SWqy+jrD+oHVQWGCpV4GpS0/EmWXf6XN42xly5ZYuHkKFGxhUeh+NFEvsVtlTz
h75K7mE0xy5/b7FX9SZMZSZtWk2jceUaLwPs69axHvZuFZj9t2zu3/PGZYimN3clHoK1O2lJsWFy
ujVSHH0mxf5mzQFKOba9TYRZlannl3ZBYwoH/Wve4/VSVJiMSf/NTqi7Ue1/nkqDQ3sZw8Kq/moX
5nCZjFPxPmz0ctMazjvNEC41lWNjUeCXGwyNPiVTvuXkWoflHX7UHLY9mRNkrj0oshfM8aWKKeR1
Kac3k5EFbhOYxk9bam/YC904Tki/1yPNXc6Fsm6MQnFzvf0ZT5ikSVX52S70DZc7tav3VeeqPV5F
6Lhc6vydeVIXWdzTql/KLLwM0iZdq5mqXtlB1V9M1tBdppER/6jb4N8O9v26t9PQrYrkJrPtYm3V
zbc5Ys7UayXeVAMmNFqWfwggi7hm0/CbGn4G3EleVWVkXifW+M0eLaQyelWhjVdk+vRK2kSS9cPK
6urSt3xrnaT17BkVMcbPcZv2NSz0pssh7Xd00FbxXzQPWHc1mbKWCvuTn0ADxpCm4A/IlodhSPoR
acJsXXSxf0FjDVY8Rq7RDN1qlIZtpBkffMdPL2xt9ldBqIQf56muGDLq6MJonU3ZZ++1uNM8AMPp
wprSwdX69L9kmokfx08u476xNmYgcWQcDDeFhSdRgqrSOUnvOhmwkteT9Pr3cF//bp7nZ4XH9vlZ
SMVQNYUuksimx4dQJGE2Y2LNwAQrEu4BmBEndzQXdCzPth2LywNMA40LlkUu6S1z9AtbXioHkz0c
UyH49XStlsW9UTdzIm99PTMTb6x1hJI6YVemSVJ1W+dm+iVLpsB0q7YMOi+fYke6qJIQz8FKkdNh
nap6Gt4ObTfOqwGCTLfWpjn82mBLWN8WZZZ6eZ81V1mbY4TH9DpqntCFVwvc4XJJWuOlkqvnrmE3
yel/hQq3UTHcPw9H8dBxOMLzBY7etcHsTfYUF8JRqAAKLQaK9AEihNECuIPWEWsVIR78p1MAIhTw
CzA1CMlb70KfS14yIYotMxehkGVAqk8bhaye7X7odHnbjZ3mwBlw4ijc6kMQrFNLreS7eaqU6wCw
MrlCmZOYCUqDJZynLDE1QpvosXTV5+RfPdCT27nS89bTY8U7J7tdsvtrR7pOX+C4C/7wPrLExSei
MDvFoVO5LKH1QUeJlsZuYjsJL5pTsXGDuiK4BUxS+0bU+odH4A9wlqwIuZm3rXWJ+Sd9KPkN7jOi
DkKIxngSXjjtcYyehfG2GgZ5Wgeytql0ZwAdc0ZM6GCorjMc2s3Kq5xsKu5CQ6mjn9KEB/BFtxx8
drvrTwS+nXNI7dKV4MK9Xj8v7+v+Re4nT+2jSqxs2U6wLqUcnkYVhVBmpSUuPQmTJwJYCps4aiSF
jaA6hp3AsQgCk0UJpgtvFel4gctOo88PgFoNIlh8p9OkpWSBlDDpN1tbYXq446dMbXeUZunDpHN3
+LnX9Er7DzV+X7Ndx8iD+VNAp/AtG+eZP2hVc5mDlI5G5ZmaFHw5p6olVQmxlNfjap2mUfO8DIqH
9mElVNXYvYIS7XPLcRlEOY36I0bmY1MQcQXBORjjtAkVijp5SFUoWHLmq7KO4CRnoYC+YWZ+rvwC
IZ7mjoJFQYRz9SRVVWMiQa6zrW0igfNs6saZpksppDZeR/gxeJGFFSrXvAwxJqe4a8mCqo59atts
wDML/U5rrOF9oMlpedkPZVBvSjvPKKm+0VT+hdwGUXU5hGFrftasrmovHLOcw3NO2+U0sV//a+w1
r1yviwf38SfQdCKFhLY0TsfqV6DpNs0Wv/39HeGfXkzwAiiEcN3BeUQcHkcgVhF8GtJXj+fw/1ME
osQqwB94fVxS0N2dpjVD9QMubxxE1hItjmaXUwpT+dB0fTOtmnSU4lWiDultqShoneZpuakDywpX
sj1q+ntfcxJkryx1tuG2ZFKdfR7k/r4VkmwzhnfAM21saKukHC6rWZ5+V4gwxOfwewy/v/KjLiIO
X6cXct+BH8XH/EMbdshvf85eFS4RNSQhgdDRuBfRtR8CxMEEHRpDAxAe1ZZPO3RpmCsRyXsl8zcB
6y+kPr6HEE4gymV4+E9SH5w8NQyn2t5OfS4De3TDuBobvzNu6jxTb5mmuSmEGFBdSYpa55u5LjT5
VxiqdfFdyofY9hyMFWbHLcooyCovzuwg/WnNuZ/hkxrUnX5jATmusPKW4otUyy3rGwrsXZm459K7
K71/hURwT8rbF8LvAIiIw2s6fRMKJ034Qqfbl17xJc722eHIMNyfMlUIs8P9rJhQDxGIihsKqHho
PRKp3pD6njNV+DBEyrkJR/WXeCfUj/HqAQjHSPrS2RJT8XSBhERk/iwUXGhzZTSnqyzhMPtDJzmJ
0YIIdtJ41Q9Nv+7aNtHvBlUK1mbjx9N7MzH7+aoxk6w757bH3EZL9XppvXiRBCUQrX1VFQgGZQut
Y/YeJxcVu6QHa49fKHjGIva3T25iIuB+BxLUMmaeDgs6+BxP4aLFwo8vvSW0RNU8oawIZQCmXShX
RDfj6Glo+UOuDCwP1G1pWJF+O2mtLL8bwdH7+1LgZFUhiHjMmg0yJFKEWwcoCMJDX0aVwru2hOEz
5PfinR3gp/p1nNreUxIprLb8s7mSOvw0190cpEWNgr7Z1+fDsce4++uYekFOS9LoBX6UejSoLhtr
iiPI5cKk40t7YE1srAUDlCFxcVMiLvaxt6ylORpTINotkmyHtCYMZZDYJ7EJ1pQ4bXxL7JFwT2MP
LRUQaDA2WFiUVvH1IwJeL2dm7/RWujUyWdK/iNhpvuHvoW3SWbP9n8HkDCW9HR4y0HImV61C9r0S
IkDRL0lJWuuhi0qc48Ok/BXjv7SVm9jWvNAZGv+730/ZJvO79Owu8yiyJurX65lu83Bfv9TE8dA+
1QGp4cGANA4jKbc1p2tf4BIsEKiHOwb8Idzg3PBvica9/tVxuHG3LXyPUHoUepNvOh5btrqnqY6F
AkOsMPGFpmE9SXVMKlJkzk27zdRA8VQn9CdPt4pAWStmPHSwyaQ4+xIZSfluqP1ho9fjQx7X/srs
tOzarPS7SpcuMgzvO1mOg8tJi5rVPHTxrdQ4g1dPcb1O2uCb5bfaBt68ZqyC1mFN6Bh90t/NstRt
5TY17zJO0zYZxgwBBg2JFHy2MGwwIzYZjfBwKAxlm9fGzYy5gypHa1yrRzcOrVujN1czNhCAfimG
EEXQFTdNa2slZg5KKH88d4u7bpEh4i9xXvQPLzSLPPMY5qJsU34J8j/KE/usKr6EEgFUtF3XJ8r2
PqsuSA3TK7kYkVQ6zeMwF5MzKqmGhZ21WGe8Javyk51mVcFohgvEIRP0Zmhnp1mVlJdEdq76W2pu
m1/0c1Nod7qc1f/ifZ5ll7XSoVlWhWMeVV439q0NLdQs++5Srst5Wzd+Zt/Zs2SNG7/GlrrH9hXV
lDaQA7nyyqRuwvNc8ljDqap/ibT6/qWEyjNHkSa8NtFMZfxdtg3HkWbCfLa4nUDPcoFd9pHGnpaK
CljCuLpYdR4ibZHvESdFO7bz2xLq8yMO4CAo+sIgh0N0OobTSBtkqxiM2je2Q1ckza/eCNIcR0N5
2vS1ahVfDKdsP9lLhxgVNb4K/NCfYZu5vd33tQNeKIbmoC3XapBbn9Mub40bS4zXRZBkl0GNa+x3
tXTM+DZKuk4B0Wkm+fKc5pY0p/81+G6K4CV2vXjoKPpETeaun5QlLoX+dI9iKBbXuHvH81PJHrGU
xWZ4d3d0PLkIRBpFAkiP/BP61ZtgmefsWqQ1WKYwmwsyL/n4SfRNtTKMnQrlm0VG5o6DLO6286Kx
Lpy5jsKfeWWPN/KgQMGZk9Tp13XpDO3n0cpt83Ni+3X6n6k10XQ5dn5w06taod5xL+4MmxxWbhy6
w5QUoXFOdrtkJ9jXf0t2D0JCtfj9vLaKB/ctJAtbhFAZhYWDkFj7/4k59AdY2AoCym7jdsh2hCfV
EyWL3WrkAMGIsRtWLV/YuV6/oao+BwF1pKkcjYMS5Db43/xgx7OKVXZOp0t9su3yelj5djtLX1TE
nq878OZGwY7wNi3nrv3RCIkAdScXMKdG/hH2lzqtye9q8XFsxmZY29x+f2mk2S4+yUPTpl/nsJbc
clnxIhgi9r2J2P2eE92S6DTgsNcD7/I+i9KX7GWwPf8TdzuUj+xksFl43KP9gaCFnA96Pn/oAIee
TkDQKIaxkECQc5G8OwIAwQZFCwYGvbPZfEv08ZOd9HSEvbiGg95NpD9nRMlxYsehbAc3eYj9h6/Y
Q+ONeR5/wEJdXnNjFEa3MsI915LGKc8PSarlaKW1htAYqPyQNZvSKpm07v1mzjz0WdTiR9IZ1mc9
KObxox8Z3eS1ccrKF6x6fAftJU9/B0E2dVvVGoqzmeHjDK1Rhf4Wi3X5kgeNeGqfAS2UCBABJ8s8
MlMOGVBYv5HndCG/KQxAyEH7LChoT4KPINTDBZZIrd7nQSF5YQEam+LC4G0d30vUApFmxXjP93p2
KB5Z0aTFhdRs42Qspn9tS1LjwZXaWIt+mI7QvajRMfCvuIYY1N4VND+5dEc7UNqruNTN0ZuUvMt/
6Fm1CsMkqc7F9bG4/hWbubxvkhePpbQDOiNmU+gAGHGwS2MMPRGXZf1BnuKuBU+X3R3VIbDIY+zf
hESBAArJTPvAEjFHOXTg2wlu3BvbuacpbuEpoB5EcUUsjw88LbBpBB9esVJrC4WmtS+F4kr3X2ZF
VX9FVRbLMM44deubpUfGdBVKsjL922t2u5Yhpv8awsS33k12JNXbc9nclc2/wiCXxe/gAYmeF9q1
AxTiiJMNhwtbpFH2ti9/yqbY6HJ+i5L2wj4Be97H1CJ1h2gZS9uFJ3USU0y6IIg701WxEnlD2RRj
yEnZpF9DnUUoUi0Z8ylpRZmLkVHF12jaWuUjByu95c5mq37O80lP7lj0YyqZ+aMKM93K0K4vvdEM
6y+tNYyhh5RFoLm2UsTRe14S83M96p2BZ5vsf2z60fPhEnS/IiXVtK1aVLZ9lv3cV0mQgter5PX9
r+RFw1+xed+XSfYXS55YxLB3E8F+tSGuj4RVPW5pQhrl9MRIMKLQNbbwVNgtc/fZTJx+0tbD9d2Z
V77Jpug5hd3ge8MZFnaWXPc9jTy0NarESJRq20a+cTX3sRN9CKOyuHZaf7i2itra1BxmWLeV1X7v
6oCDkpHbQtfyNbQIImPIw495mCeTO4et/aPugUq+KvFYx167HCkZwTwmH+Ipki9zpa9+9wYdHlGc
9om8sjM7PE8Pu8oqvJhfj8Xb+zp6UTOPp/ahiHYU/h3URq58BRXqaMtGiUTPmL5LwTnw6TUFqiwC
wni+4V28jchauNRQsAFa3pIEn6N0i7fRwnUGm8bk97SwKhEcgNRI6m2HWMB0mc/4YXhWabwbFlui
TDgUjQleRRref6VbpVVrXDOOBKwVWMYV3tAjAzrI4Hibdk5GlsIjK4r4xzzGmryeanWybtOkjfRf
qhH5w1oqhbcgLITZ+HauxbtaTL/+ehBeP2BagULXS8WYB/dxiMUMjZqBqgmLNqFidpgcyJasekFW
lpueJwxS4XAOn+gRQ6GGHlIiMwYaeazyBIBCeX1DMV48zk/Wb/Ce2bEhAs62D5k10QAebXvVWVXK
Aqf37VxbsETbQbvRuPudxAFwOXMVGTfuoCg/S3EizASSuoM4Gy4jpXajNlO55NG1plqP/8femS23
jWZb+lU66h5ugJhPdJ0Lkpo9y5kebhBKW4mBmGfg6fvbIClRlKxoFTPisCOEqMoaZFjSz/3vce21
4FyZ9zncFItZqDTNdZBb4yVxortkhOalp4ldt7PrsqtUBTqIWX/q1mr6oTNzt7hGCk4HE+jOruFV
ZuGxrxpzsarrcNHTLWRep7eLSs3+MGoWGruu9D+3Hnpxke47i1kX9axGV9080ZufSazYF1Gi/4rt
Xjsh5vjfq3RsL1dUZ+e1LdvKsrccTCvMtWwzt14/nr1eiPWFeLZ5fXnbPV3u3HevXRA0NErY/DCo
ph/uuCErB47Pgupsf1t/raQJFzzrQ+uCefc2wAsOCoz8juqJlOMlt+Fx9xrSaEEVEjXku0ldtXsb
osCF7xHE0JUalMaXoPZ647KL1CRZml2tut8TbSySD3YAm3y+cPWk11AeMpejbQ/K1xVySsPSrNw2
+bhS9bZaBI7zvlKUoHRAtw7Gn0WlZ8kr3do6BTA4/N973yvS/CcLIXlt63ula4OH3CWJ3KajYKfh
gBS3R9BcM7FtCyFZm8SzClvQlqB+63uluIZTktrJlfUzVjRf4Htl1/NhIYQkkZBT0KSEgJz++kNr
y8qG9YS8aK86t3Vzfa570ZcIY/HreeCMuXZjerlybim98kkx9W4u82VnqSpRyLqzH3oVqC97Zbcf
lFXZKOdpPajtdWvRCkJf3biEL6K9WiW+Vc5f/dvk34SE6vcmd5kFBMInwr28tjU52NVQaqVdzYBj
gsfshnuYSh7ivrYmJ3QkEE4KrmYSfcGGtyY34b7oA2FtLxcLeoy2kXYM34tBIFhsNjIfmpwZF40R
wLF2lUSqcRG2DrwEsInk6veAH+Gq1rv8IvPHTvuSKavVO0WdRfnc7bzwRCGKo+/SO4smNGZ/zeIC
BibNV87IHvR3lta1i0EZL/IiWcAmMCwb1Tpv7bKd27P+k+qHf0MC0H2I8vGXm5n2goFgD7UU4nS1
yNQVZhKf65l2q0TAaow8vemT2ZXXNtUi99tbdUjaedLr9jwrYvtiqFF1+2JUNeTPKtJvxbnZxd5V
tRqG2fBq7Bv/+mx2C53lU5a+k9gKj6CwKz9BJwLCkVIe8mVWAajAdgfRE1YRD8oa8HrjbtfS2Sy3
mUIDsX3xcObxkjAbymzEkyMjyAbMl/pvN5SnddTUqzrxrzLdSd678SzTP2ZmGbgXStDW1sJyQc1C
omEoY/vOMhkVLrKpsPLrFCqHdLAQi61y2/40M9qovGyjrPwSBl3cvCqvbxpKJm7s9+6UIr4Kbp4k
E+O9rT+13uBGqZ9ktVN4wXbKeGGHRuYDfev9Bbw1BTQEvRYRcYPD2fpTaY6CXSRSrmlWX9bLlBD9
oHySFgKInwkPia3tWZk2RoNl1kaHINaY9J+bWZqyhuJZ+MbKir+6toJKplMS1QFa9+Une0gD/SRa
66/XiBZ1l4HdqsX3ceiadMmaS5R/LJuwXmiD7/sXQ6Fq7ZfX8D2Fb5G5eMbebm9+3WJYaR3Wwz2X
mLy0MTYZxoCaQkntiXnzNKdhr+QOo3XXOBf4lvQvKeVnIGZ3CaFtYcoX98P0b7K3F+WLTzTOwQ+y
lEzHgNm2yzXZdWnIbwyFTo/8KtQ6tTthdxOi3Znp54soVU/HCJGOs9rp6/GbObr2uPDD0TAuTJFa
y2K1Gk/CZGVqJ3GrDfTUo5WAt/pVHfUUyp4pG1J5eDn43TjOvcizjL9e7W5td8+Ol9/9/Bj8pk8k
cNOto5uakvi4idcCrjpmhNtaRVZAQdnQOBc43+QDt4kj4C30spgkP+bcEI0PpGkE2rUBih1Wq8g6
AJ1PQjTdIhll79pe5umN5vV5c+WX5WqR9GnJGnqr2u8a1wvCZZN3XcYAwcsWXuRbCHlkflEZf6YV
UK2stkblW6GvHHPJAkAVL5TcP3MaW29PkJxxLBjO3Xo2d8p6GOLFq9WtrY5Y9Iy3y9Laz5Lbp7YD
ZO6xNTt6kPQnZeODMpSIyee6NbtJmJ1OiAsgQHANuJut2UkdzFoSmR0g17WxbuPrpOUhWH4HGOCL
SeGkDf4gvoKtYViDvTG2lGD/0OwCq/edxA2Cq7CIA/vv3MoYCrpJkxnzwA3r4rsVFYm1gGloNC80
OK7aM9Wqy1m8mM0K07iIIEzIF4nftO53x1tZ/vmrda2tC0N4zrrK8iniBFkW2lqWKBPNWGCj6IWY
Yy9zA6ePYyLL37Sw7yxrIrQXlZhpEiikClvDoj+Iogs1K8yyUiW/CI8/0Yg/NCxd1N4wK+oDJEb2
8Pi9pxlxDN75yheJDtbQx4satxcvndgMxmVdWqO+YAe9vLFiNBQWszFTPtYrQG3nI7z1K6TXxiT4
YkLU3NwYbdP7iwYeqxutL6LwQqj7mKZbb/tVFJ6jmfoHK6KUpv5YhOayYLMF7raElWLopzVt+D7r
k1eAxGYy+GwP+l1WPokqFL76uyyP3WGTmfK2h4df27i8Sc9Z5MJRh5nh+SSV23V54CLoJ263nu4s
U1yezsocnnD9xRdleWJ5u5YJqhDqe9n/RCCT4TdXYDfSdqkaRcAKlSvFGR3jJHYdePwWfbX6URu2
/3e0Wjn+Dz92k3dx5c3owSjpwnHy4oNqdWV4GXoRuGutSXQnX4yhPmonrJyYq0tTDb2ymr/6v8n/
Wc+2At8DwgluMKm9YkLe2vo/8w0fpHY39ttN6KSoBeew3tbc3TCeCleCJ+Fz6+TurGwqXFFApTM9
Vbwvm3RIYbprZbSbKV1ZlmLcooH6YSy5a2W1r+teBTrhKmBDuj6ZrbThS6MMK/cyMhv0A+E5ZcPo
T7NcDUk+V5okMr6pYPnL5eilMWqpgZt+7XpzcD/5ulvlp/kqy1Znr9a1ti6O+/fR9f1tVgXZE9bF
W/fWBe2jTV6E4J7wV987MVQ8KBZYP2J5Fz8yTZzvnRjlA+CbO4DDfXidRhv8fRZJ27RgfJATA16j
28D80fJg55Ta96F5GbauGIqdKJdZs1JOjNE2lK++1meXZqavvPO4Htp8uYLXdxEbXtOcrdw2R7Ij
DkzDv2jVuDmpU2tWf1TTrlXEFjXvZJX5cfvRontc/PFqZ2s7wyyes7OqesLKeGdrZfgcJrVCsE7S
JQK4O6ESJKHBMGzLeICD2VrZtFFEIwW+M0HTPEziKCOFtZEldsEmviiJewJJyH46YwzZ/JC2iFQP
O+AFOiRh2sW6fWV6o659cOpUi5coRLj2H4Wa1sFiSEt/1cxHNVaaZVizspaANHTS+eBqGaQvtiEo
+sLJ8/djDB56MSaFEX4fnRXEyN6KfeKFkUYGMtA0f0FyxdbXV8tbWx6fxTOW95s0zeKte9ujCULh
CaQYTzaVn3dpGru+DE4Bad1haja2t+78MkeDsQ/k6ESiuy0gJIBSS7LkhtcUHa3DPBxTNOGjlGEF
PTlp5ezanoaAn5MEevA2MePop23U6TUD3bb7w1Lz2cecFbjkqg2SMoG/u9a0RR2MefczrBS9Q+IE
YRRFDQL3j1TxW/WkQxB6PKkHUSBfpQCmtdc8bV0OWM/2fD9UN/7tEy7uvucr0ZIgCaZPRxnogYvj
S6yMs0sECmvq6xJ+712cjOwZ9W6XgO8DKcgC2m53X6BT9oK+2xMbbmSKoFKYMoBWoCh+aGaKGuYm
AOn0KrOCxP+mKApAJiVxT4dZF5w0ZVL379WhSNMlrUC2yyHdGKD+6xYrQw3Sc3VlDcmlHoa95s7T
FHLwRScl6nmO+m4vMry1o0Gz7iZdqH9mY6QOXwvRjeVRmP3ew32o/srK9Cnb47WtixMCP3LwreSN
BMpt8w1EAHMIFNdkWXLdPdnanvgxWSjacp1ilvcuTmMjBGQVvbK193uB7T0eoULLQd/GdqmWMcL9
TXLYhXx/6Drjqh7YNlmonW0316tSi9+2mq+Wn1NIYYrZHL7J2EvmkGKM9qfC6aL3dYg8Jph+xT6x
Y7i7z+xOCWP0skA8pvO2GF2EAl8D6TqQknM9Y2aT+McTHo63tlZGZo/vEGruteYtzm9rZRMcTz5Z
ECtUqpLf3VsZfTH84p1I+L2VOfhFNn7ZLyEvxCW9TK6Z5vPDShRgnww1oJFkDwptkocezi083xnG
eLxSDT8ebrDuYjG2mk6DLBy6q0brw+4667rOPfNDlOxzU+lYnfSrMNS+lmObf4nC0M+Waqxpypcx
VVgCacth7N52BVO0eZHbgfX21drW1san83tr+3jTpbdP+TTe2lobxgElEAFLZ41onYBtrW2qJkCM
kK4ba12/O2sDFsLkFCDcPXvL1qdho0TancnYi+KpWNODvge5Hy5Xlp+Ip+jgPLQ2dgWSqkLm+yqP
bPVHPVMy74taQiz+rR+LOluEausOF3Xfz8KFmifhRz10K/+86FameT5D2qVFfslthui0L8ryUz6V
GWYUDcvCTodgoTeBn1x0VjWMMJ+K3kE+aR/k9hh/ndF1Hq7buK9fvd8myD47hmA5RxCS1RP+b2cQ
IeA6KAqQyLgbn95bpHgwg1L0Dne3W0jMyOOYum7teGuREoAZfUHkMtUlByJIVLY1hauFf7DQLlQf
u3WE5fiVE4ex/3ZYlYa3LOt4zH5mEU2aK9UNFVFH1NWP9J/L6GNRQMNSzZlonOqzzEuX5hgYqD/H
0AUOV3mhxP2fRayE40me9VF7ESG3dOuMevJKl7GBLNnPtn0/ljd1/djY5KV79weumNxrzdG32/TF
DLUdSJLIu2xjLThlxvuQrTFOFeVd3OnW1gRcwiwAp+nCqCvz2ZdkdI+8n0EhAykQ3hRYNNOKh8am
dmNQjfZquEJtCSZSu8sz/x25met98S2vNN+1sZqiUuUq9QckP1vFm6Msaiu/Sm/s4puGbOCUojws
MLZgzF6j6tqLyR7B76Pq59v0iWavvLM1KlsoenYwxXxp68EoIYRegFD2JAeLqBuyXL4BH+1YFeFZ
RutrfObLrGr2OIOjBQKLH3kc+hz2vrSBr/S6Fo1pfzXTIhYcFrN2dpWGpVUQTgO9/8EGjikLPFHx
frYallGrevk7FMDq62qAE/za81b5H1VslFY4V/tOb84HpzGdeeOb3lKNKCGWY5rEJ7LUXP2iVHG/
AUVJ7M+5HjvXdVgo1TuHLG/ehKntn1oCiW8TtX8NshvzxA08Z55581cc/nzC7/HevYnK4gwNkXWw
3HV8UmSIz0ETgcH+7jxivdgDrIjeLSvAE0Zg6/gQgUaeVaW7pq2zxRc5Pmqch2kfgzgxDBY3ienM
JB46PgcZNkWrNOyS2jr+qQuzN/gQY7W0smSsa3Yr4n658uGHzBdKxH/5VitIJnxvk9Sslgq9vnTp
R5lTLuNcCb2LuPFa+7VVsjEwjvsZAwvjp4jopRuytS6wJMxEmXcJpPcRloRZkyOdin1GA8nTiMPk
fcS6h1z00l6hUyIjqglw97JFnsdblADWASg5jlB5QBSzZ16WkxVW6DJN1ZMmnhedD59UkfYAyBUk
Gwm2xalTdO588MvEmrdR/CULuw9ALL+Hq7FeBP4wLlazPpinKgqqqN3/ZYqkoZqtrHlAATzXZ4M/
H9Pyh7qKtXkheohFovw5lq27cJX8O2sdH+okAnan1slbtTaiuWUFV7qoKxru6tzuaOB4ME3OZ6LB
mCHG2Kja6iQok5+xaDVaotoYqXk2bxByDEXRMRZtR7UbunN25P/QSgXMKCKQKBEa8zKP/mgb7W0W
d9ncHnNvUbfjiW4PSy0NMrhlsjOv1X9EhtcvRpQm4z6q5zHak6OIUBaTHmXQVt+CbkxActUXcail
VxU/yjyrumDhzcwT1jviea91kKdrq3g50HJaqjXIVTXq0+WQ5Z/scpXOaYX1p5YoZuqN1SyTKn/r
+X40N0RbU51kNpHjGedq11XzAQ1Oy0P03B89d1GIPic/PZKMSHbqahYvdF/Nl70Ies6K7jKFQvYz
iyvOArHLdOmJAChiueCy0+pd5nanadBeOH1/aSMZ2ol2qFEjzetkg3kZ1Ep+Yg6Jv7REbdQMq6+t
6I9WZnSh11X+MwtYq02jty16pa0Il6qDY/4sdB8hX/bB54nazRam35X6qRL4UIHO487s7Y+ryp99
jofWqT5AcQuTLUIusNpaQnBrK2Z5EcHzw67uCm7H3i2X9cSLS+ft66D4ZyaMuUPgp5eJkOhmK/W2
FVrdMGrz9/rEtevZcfJJAbBUnE3X+n//7P/Lv80+rsvsaspPf2b5UIZ+UO/9z//+kiX86//IO3d/
5uEb/312m72/SW6r/T/04B3+3s33Xd7UNw/+x8kEyvjUgH38fFs1cb3NmOVP/r9+cQPt+DLkt//+
182vJEyXIQYX/qwlL9uDfQi5wO/921eWHG5+3j792sbD0SkhkYOxAKafafuFMnCT4q1BScLZAqRy
T21D6Gtl0A9JrbXhdt7GTxnCsiNOPAYMIAiBF8VPcWC7bRO+s0kfGt/LWg9FiqSAO5PW0g5TfRUW
MBsP+RCepklx5qWOC9w30ps+vwhI6oZT3a907/tQlOP70DCi4RymsmF1GdZ1F0FSm/RWdtrHppqd
V1FqBb+YbTj6q5FtguizjeDPoGuqxyZm7/SBJeaxEUVWg2LUGka+rSJItjAfhpiwh262Fre1qQTR
56YN9JaxPuB0QumyvWkPfMG9b/hfaZN8zMK0rv79r8eTLrjLYEmQS8B/0B98aGKqE3ajU5vOFXoZ
SvVd0S3lmu2zWbZwsxK/2epp4p21YeKcBFWlE4P0eLjMAZ6rn1Fm1rrTJowzQG9ajFrLuR+4UfzJ
zv30Y6jMivHzLFX1ZDn6qwiOWy/P3Llt113z/tXHTZ1hwUL+3sd9bqrqyeV/eW2bxcm4SxSAdNr8
jN9lh+DeAPF6fOjkcNSlE1vLvQFSODBi3xAGSG616+NoYgDL3Fr0CwzwCT0XIKGI9Dk0ovkvNnO1
XR+XeeNghWOlX8UxWtF/KXbspmerUPfiW2dQvPI80guUP+ZxWAfoG/h9vsrP7SYxrgj3Rf+tIC9R
ziJFj/zvvpl72nyYBdpw8mpgawMj5P3ewK5v0NV4IoaK4NjWvqYVGlaoJUDRRdtVOpAVGge1jbXk
2S7kUpdpFu236R8bmr0d+6KzwhzW3naOX2BfT1D+wB5J55iei8o+o9BL7toXiuRqWvZDfxXN+loJ
5g6z/UUTaQro3sDINFm98r3z0tbHeVzol2nbofSemNp8lYbVJzYuUKmy/ZyGr6fEZfe1tmb0W+aZ
aKuJyFo35la+aNve6790UejOm6aztPNX+5vsz3m29Xv9M3uq9Ssv3aVwrAiy988ywXqcgP+4S+EQ
TGPRQNMki5ONmfveL/v9MO/IKg1V6gyiql33Bh0K2zkzRqxrqu8XmN8T7o1xLs1k0axitDt9fSeF
67UiSGw/Ua7yFoQRZVbi1UvNjAb/R1QOebqExqz56BR9Mt64bTfaf9fhavYxbKwWttCV5mXGSTkL
MauEgYpzq6qd0f71alxr48IYnnFut7/8Lvy5epy/CS773r09I3BLC1hUz+61urfhE88H0Jugu5Xs
vrcvmS3AR8HOAoTIpiDsXmBfj8n1YNbDqujkwRVJIJcSYse+VmWCJrfmVFed0hnJMrbik0pNc/pp
6GtT6rZhMLvqQz3yLqy4rs876N/rL0rvuMo5DGWJ8bdTtgFt36HX/eHEGoflMCuGtz7NBHUx6Fn/
Q9VLNV0KI7OzLAu1m5vCjeKFTbtsy655hS5tplwONexz1tjdlL+esEWpfG+q+t//UqhI3kBsDHWN
uDtJ5h74OnRWGGYyYSIIy0bhvS1iajJ/J1aJbtBdIjexIbOoCp33tPj1MmimBNLdYlVAJCKdRtli
4m2FEWjXEtsmChU4w6wrDb5s5VPezn5CcuYm2dz0ijz/PmuSblzovVGEl9DAt2Y+H+uuiD9bvgfJ
SVV7aroousyOflT9uHx1cWsXx8fwjFEFv8GOCGh76+EmLCapGASxE9qcD25bIAh9KAw04OXACYEg
weC2VjVxhMLXRX9CnRDn93bFNiEGCLJkswnxIg837QQ+sCugyCqgX+gmSDDh53toV1kt6lSRk19V
rZ2trmddZvYnSmclfw1e1q+ujFVlXTle0n5t+1I5S+Gjk4nwvDDSEO0AyOosB8ZkLXdm152ppqf2
LPHfIcnsL6KORi4EpJDfjdDgMfk3vEWKRu5pk1vh93QYe5nzDzGceGpLtnfiDuZpHY50/BJ1qdW5
f9IpuvE2qoPZIg7DX76afiWxzU7Vzg3mhVUvTTNxWHLUipNyLPw5y0v0gMvkHbsVyXJwEIVe5oFe
hh+Mtu+y17p43ZYRyo/nzP62DH89Rdgs7+14U8ZTQDZlgIoX3PWm6huqGRozEEFyzYSA+97upTPD
dPfeB28LF+kLklDyJdICxr8v4iqFMnzfnzI7A6XKVq5Iscoi+K4/VQu9r1nP8WGG7Ewzmrtq2aBp
UDrl5xbs9J+rIS/9YhFq9cr7rIZKnXw0nd77Ux3aMP0c2mocL8dxVhXvA9WK3w0QUVrJIrUSyBw9
p7t+dbBrB0vAfN7SniTEc3jtztA0Bmns3rABsya4vXOw6y4zHWMWq4GbE5/3DI3OoXRvJuDevYOd
9NMgw910dJjZvSCFfGRodJl1aTOzS8vmhrM/pTUVuwwSpy/e1p6G5/Ls3v41Gmlbsy3hNnZzU7il
3ixW4SoaACKrzaVXsAv3Gd551bvxVxPxBNMMbzitgyHPPsEXqn5sfSNRPzWNq3avsXzj1J7tNV8n
dLgwqr0piCz5bSO5kHkyE8VvUX08ZF8WOB5V6KRbsNYG2ji0NRrg9zSfhN0tDfjLWs2PS2GyQxib
6DGzXkThs9dqjiKjsVUPVYMiKbPgBABLdl0ndu5cqoXWx8uy7yP1exTVZt5RKIP5bOZh6i49rHZW
zcuhzJuLTvON27BNEOedN4bhF99f/djaj3Hcz/ix+ubvv5/Ub3Z4796+CIi00eiMTDycO5ki9kXS
T0yk3bLBCmwjpkgc4OhgDUNWYx1MtxFTIHjMPthm/E+YmqTWfZgp8g0AyIMzZgGSqPkwYmarUFOL
Sh2uYm/lO+/MOgzqd1XbJc3fRtEM5SK1V6VlzwOWrKPLYOatlDnCaZ7+XXf6WXSedLZ2DcmOV7zz
FKqs66pbpfbcj62k/fxqZmszIz1/1szSJ5kipF7dCZc4CQpWFFU2i6x3HT3Rn6IK4FtJi263HhH+
WPCamw1XoSS+q3NlyRo5l/thxovCpbipXSujlhbCCWFl4ucA0fnQykIfqYLKCZSrLJiNczsb/fYm
JtE8Syex+cHUgnJJKdVUxaKtoko/6WAvtC/UzPNOCsvXm69m6WdnVac13UkIwKCHwsT22OiZdR/Y
sCy0xauxrY2NlP05Y7ttb9PqiZDJazvGJuTWoM2366nb4lfAAcjV77AW3udmk0UZYKPWHby9ngrp
OnuyxHSRBT/Q1lipFbYIQMx0V/Zr387DXJImcq/cYNTCcd7HWbWYxVngfY5b2DRRlA++W42mDAt7
6qIkZjUaX4Z2KBJZBRNqEltYSlLhKwmgDlpU8IC/TWalt/phxZHxmputczP3+TlFk6S35WNLk7e2
wdMWpWRSn+3G607wFMZsQCZYIeHz4UKYdIvpo7CDuiFov3dr0r6j1OQhvL6Y84s78MCtMYNluZEF
R4Q4+Bsd+fpOI9mL+yALZ1V+lWXOTPmjiVTGEuaQ9z+SrAvb722cB9qidxQfjVt4Q81l6ke2+ffA
fiFSeX4hc/6qipV02WV1eNJk3rKYBNBmOaj3RWYYQ/c9GMLAWBQI7YWfXp3c5OSk+fB7J/clyJKb
J3ycvHXn46SbQX0H/eo0g72LptSl0v7dhlMi3TZnm/AnsmaImCPbOLOdaCrFp+gGgT6necK/D/Jw
WBtxHu4nITTG/vbMTh/SMUKiMX5rqtUQvLVXenfmppkRfrRNtCyYxFpefx10dVx+7T0z9a6VGn4C
KNhnid29dRJgwx+TvgK6Aqox/zyqbeUtxt7+pjb26F1llRnnP19NbW1qfMzPmFp56z+xMiGEqFsf
h9kQsBiIsVazmerfGRvsEei5s1W/3nnlrXtjw6JYtdkWmjvGJng65ETZnyEQi6TLi4ztiZYaS4gC
M8Fz4uMktdvxcdWYh00er7AKt230b0yV++LXiHDJVWD4KsQlZpZl84jobnynT6ZcVYLHPG9Xzgqa
HD32tVSf26GJIHdgdtYVTY/E+xYNNOjOTC+1mvNXQ1sbmv6coX29+eumSaundl5lT3lrbBBFgBsi
hIifWo+87ucW2J8YG0BMIOi7VOgyt4ACEfrWDQHAfUCdSP/BNG2r2xe11aYN6t06QSZ0uFsoYmkG
Q+e1Z2xNjVIj2mXlldW5Rvb3Kimdz3kQdP7CCTJLuw3ppFXLWsYArQwE0Jb8VMmIAHrq4sSSsUHJ
/MCp/XDu5GF+mhTtrTH4nymltUVKgXrhauHPwbOUD0gAsUChxX/C2zmcrNrKPtPCxLqMk9mnqvDf
hiOxO/L16NTzvGCpldkHV/fO6CaHpypEdwiQasEnJ2q8pU/NexJ56GCl5fXKaLvloHvhwuyM9Fu5
KoqPiVm+V0yzQRkAEsdksLQFvPM3Y9QlJz4qBYs+GrksfjPM+b+URRrH8RwoEBxBVNZXTuyPb93I
fpfDiHwSNF58DgA4XuqZOZyFoiQwhK0794IoWahZ8wPsOMJwK8S4IvOiniFt4Oudc6rmKQdZVn82
epiflNnqbekjU064AmwdWDcQYLWn1tCwCFCyEpBPywGlPxj5eZbY5nmfpPll4ooOUjXxS4bVarzM
WrPsFkZQuX9nqLVeRD1DpMvXS72+1M+2L7+GP4OwvuH67jUw3fsGppRcTKgZ+NGTprya0RW4ix9U
Y9TdQB1AVxMrduKHgHmQcUXuS/iFphRn22CaVKkZHsqFP3yRk3qPEAZDJCP4J5IVK40sCGG06G0Z
ZTbyQqTMRX5ZTfAcd+UmfjFHuqxUTxrB8GDVvnLR0UwbnXmksCviGkODyGbG1e9gSFB1b/5qW2vb
wnv+PjP5GsZPSsTISu99tKCphAIGCizSn9yFwQrlMnSMZBl3nLnb1ES6SpRl2/m3tKm2piU9gP9c
lYg49rD8EvwOGQ7i6uxOIaT+MDUxZn7ZZ00bXGVprP9RAr0GD5anzWXP7pJ/ERdt6J0Col7p0SJu
DNgOwnZI+u+t19afEF702mjR+PUS1bjX/tG/N4gcl4/zGavKsl9PmxWv7ZgVgr+wdUMiMM3P7jyW
EFlhTzSk+ZozjYPvMl5ULcE0AMgBvDVJD+2aFUvC9LBpc25Ymg+Z7fETTK1w4RuFFlU0sHcz3pbd
I1tPw+iqMipzkXtBlywiy8w+zIzgS2TkcYxQdGyyaTVD4gBNS1UJIkQKlCxclhryLO9acK5BtfIv
yVRMdRGtTdDTgtV48uq81s6LovYZMxtu0l/AXG+fCI28uDU0A1JI8F18hDR91pPibbZrvJGYJDUN
uSuZMG9t/RfZLqTeEhpZj5zakXf+CwS2bAATFrdNpxcYmgDAH/ovuD74+6FHtWw6VhLUdw1tVpll
aCSr5Cos7RoiDF07rUz7z0Z1lh1cjvOgUIHmBPZ8Fur9PC2H60ZXr40y+GFrcbYow8E66bTsj9Ks
/s7i4FK1rVvFZJfQ0prhLDc9/SSs2viks8oQsYPQZjuzT5zxxPIcd+l6s2s718MvxViyvheq6GfV
UfxWZVC48JXBXdau9rM1u59WV3zjB6rmqpL8XEEzOQ+H9HYMYKdswFkuvMGpTuqkV+ZRpf5C2vpn
pocX0dCcrpr+T2som2WclsW8C9CHbWZJu9T66hL66D9HJfw1dlZ+NgZduLQGaG2GbpYtIytVF1ra
8w0C1zp13LGZd63vL6qomS283F+GpXtiho3qzmeJks0Wq5Q1G9QP2zaZKfOw7Pol61+/ktR3Ty2r
TdUTdinSy9J0osXrFZyuIJSnz1zBq9ubMh0e3z95a3P/JDUVniR6+3f79LupKQgN0lOLGM5k+/7+
Sf5JSKfDdXc17/MH4OVA52Zb2e4XtTYIQQ/uH1Mpvg2XHbQQ1eZ+H43u6jiodCje5sDlgo+1febG
apR99EKLzasZrNI/WIWwlrkTdMZbZ0y9RJ1nMVHjnVGoq3REby5PrvukaJy/TbPs/5x1phK8i6AQ
O2nVJodP2A266uL/F4Pb2WN9tJ26Xp9lg052V6fVuS/Zf/aHti716b/oReuujyBv0w82Ldw++/fE
N0gvNb9YqNVd+L4A+yDqtX4wojhL/c2XJ3wxhMMTfk3GCur60uyc1O/O4vlf8/E+8OO/59lfYb9k
VPfRfy8/CqYxM1pHbIZMv6lKPr57FK4F1y3IBLD1d0dFCD/Co9ifS/0nR+HwoWMWLDTLs2cVrkF5
bdE1FbFfeTiqozwKqZkepFkvPwrpADKho9e8Zw74cTaJoN4WOkeedavj+MxBmPUOPgPhMaVYliEP
DzX0g5thCLpb59pMo0eoYo7THNjDP/goZApGZg119dNHgco8Kz7M+mUbm2f9Hf+HreJBGkNX4T+5
FXzk91FDFogFCM0cenr4Cx8YhIiLqsIMDvP80ZwC7cH9qOEefjfcN1KA0fvb95FIDtLpZ8AFWkCe
o7CEJ85A1l8P9A9ETvZ76KVtXOFjVwkrGd00isHpOdZwIQjtA49C8il+U2aKd7/q7s2QmsGWeSdh
Y/oDR5pPUbMcfBSy6g3LF7PaOyewexQ0w+B8EmnijavkAnH4/8Ou8okLIqjkA62CxgpzChY/1x+6
ZNF7RyFsHxPx7mQVRxtA9+c5/0k+BXQNplcK0+nhwPePQvqcExOr2M2x+opHGJyXHwW+gk4wSMNN
hOBX3T2Kqb9An5ix0nHeDLgwD74Z9hua3awJT/ghPu79KMr+AusnNDA35rJ2S8fnJDaF8ZqB6660
f2EpDmsdDD4gW6bnsZPYshPcff0o/aV5eP1JfikyqEIos34e3gxKccwBWOS2/sSJHOVRaP/EBRHC
HZa+NrXXfm7lEkVpz7AEfpxnQHA/2ElQTkAtKQS664eAvOsoXWp05M2kC7v++pH6S1td2+khTgJc
MBNhyJvum1APjsJ6w2oWuTiSONNzrF0JGTsemFSBgxZZPfbHHpoD0fSNwFpli+g47wRB/+Df3sXm
ZWuObGp69qKFJA+yIoD8w7Hm1Zuu4SG3QRwD+k+MS9aHsJ9MWm9ADoEkZu/6OAOEbNYefA002QaY
/OwDV0BXjhEUs9dNq+pYXYFxeJB0WKSgd++wTTo9+1kkRwHxBLLVm37U0ZrD4aUmvRgg+tDNP3SK
rvgLXKUw+E3PkaYLmPLBN4K6ShqwQsc/PfteQQY96BVujWXT6ji+mkKYNw92DjOAicA51vfiUece
bWSB0VvHGykPzx5p2UPaC3qKVWN59spsF1EHcDCyib5+jrXENA6PFdK3xwkyx1z/qnt+UjInNhxg
o9l0N47vTmj/RHEJlA5gsPWbioo7gdYep7Sxh7UFHuFRrHvHh+RPdF/IG2xRqJ6efU+JJ8WJcns2
jf1jDRrChHO4p6QdDVR8v7hkp5Ktc3Dmm4pqferHZw6bHPcwc6Cn4vKL/gYBwXCTTFNTwQZMzzpU
H99RaGs7PewoGN6xbfB7BAQlJvuxbLVNz7FahXn4zWDCKQQL1gbrIU2MB3WG9caiAAMlsbGKY02u
hX3mQCchw15coZCXPOUvJX6SYYvOyfoPHKtViMLsgUch8pJ85rBrbMLknlUQWli3k4rruC+IcF8d
eBSUVsww2GjblFZ86g8uiCkwUTCf7AlNz9FaxeG5Nj05ESkQuOn07OfaNO7hjOQkWOCV51gTChFF
ONAqoLyExAh4Pgb2wBxIqiCyYeC1ScKPtS8j+3QHngEQAMoqlvPWn/Z+6BB/Sbt64rJbe5HpOx5f
QiE6UwceBa1Kai80FTal+F7pRRWKZB/JNpXo9BxrFSp00wceBRt08FJTZm4ix95RiFWwvEnKPTvW
VGLzgx2SYEJjADUzgkC/DRoCRmbfazPTOlYvISKTB9sDMq2i2rZJJfbsgdYlXEwAppjxHffVODyr
Es48qg5c5vpXfZxrAwehobftVR3rBdEPTyUkq2Lki97V2k3s1+Xgr1VM4g5edrQO8/AEU5RRhITp
NyAZcZisxztwum/s4ljD6LphcKDbpPiCZ28TO7CzB8mV9QZJZWlnbVoYx3pBRLv3QLdJHklRIQRi
67N47DZpUYgc5j1Une94fMnVPwAQgYAK2D3j7n1/abxh/46MChbI4w4dh98MW5BytjADPmkOAgiA
dwZM1Zog7mg3uYSm88CbwZiDY0AT4ze5tst2NPLrgArXR3W0TuLwKCo8goghbduY+/hKCR3UJfD7
bRqFx+ce9H+iFGeew5rGNjzuecoJlE8rl7beOsM81gaNffhRMOxE1k/I9dYOcb9BI+tuQlO19SLH
ejVko/pALyFM0yQSiFk/6TAFZApHMAOhTQV2rL0q/XCHSZ8GN8G6+iat2su1NxcEZYzj3lqBmOdg
qxAeFmjiphxSrsj+BYHjh5kPfOKbozraC/JPlB0qNwQ6mt8nmGiHGjDuHXcYtQ+/IFgFiAAh73va
bYq4GyDEzRz6CIPoP1FuAA1BGhaJkenZ8xGsc8FoAQ79rjSbruIRHsXhqbYQRgoZ3TaIEoseFKEm
HX4WHtGRXB/V0fbuDs8vqbwEbYhDfPJirDv8XBs2AY/UHozDkypGPaTQCBQ8DauCLoGxMWj0Tc51
tKvAwtt7YFIlDUzhN92uAu97CSboIknIes/aXo72ahx+FJJqs7El68DTs+8lAC2LOJgt5EHyHO1R
HJ5JCI7Mhjhl24raK8C4IK5Q5s22ONV1tDq+2GH8E2EUlJkNc8pvwMkCZZ8yqvut6aPs2omUzoG+
gpGoqOGyw7K+APsXhAuEQBXdi3sWmuM8isOrDlmDlYxCaKjl2XObU5tGmlnWpsI5vqshUtoH2gOr
jKCFQOb+JsnmagipIYJS0xlt+sZHeBSHp1WgARDPYkbOqe6mllKJ4ygpyUS19yhvg/2PGAJ6xiIY
vP6g926DDITp5xkwbawdx/o7Hp8hWIenlgK+xCnQkLuz+V17oEkFgYD86/6ojtIqrH+iX4drQA8E
iuXp2bcK8w1kXEKjceSjP+vwyIlVCNu4IeuDD8xB0msSLQC565txrD1L6/CQKQAaV8jX7rODB0dh
viFz4IiOHUAj68uHB06kykQF/mknIZIpTEBIO+9uznE6iX8idEBvRtm19Zf7TgLsGZBkobs80vBp
8RMfaA7kSQ7BUwSGp2c/r6ZGd6eR330n7zjN4Z/o1IEfAjkmsvPy7HfzpTCFT8FyNuHzWJMq95/w
lw7C0awm7F2J9XAH7CkLksd6Jw5PqPmgwZwTGP8vc9e21LgRRP8lXwCEi3nIViUsYUOAULBV+zyW
BmvKYw0ZSbj89zktaZAsN2Gruh+kN9beo3bP9GV6+tK7jNONgLwhClsd9y3g5udL0lBRoV6Ac0Ce
IjWE755954E2ApV24Zqv86C6N86QFSoOFBlLdI/o9MJURSL0AMUAp7r3JeeqF/rWYLKMOlxoIk6Z
smunrKA8SxQM416nY9VclQRG3ssF5BidlOBA96t+qCRwQ07NyDrDNEPJ0HAe0LEUY7k/au0KRXp0
eX4ORr0rkVk6D9SPVagv6VoHbRvhNXQ7H1cCeycMfI7xQEhAnrkfRZM55KzAYRMn637RpwF86Ev0
1DjGSOLu6TT0/ARkIY/IILkQBU1Y90EAxruCQrWXKIrEBN7ZMkHuSmC94VTjSrN3p6ZGA1kyiOxf
IHI1b6Ox0LjmQ38pyAa56AcbAcnXp0i5beVvftLQN1eVeA84S2KQPc6a3TpPK/zaJDp026CBwu3T
Gaj5sWKh4VMiqfgSI4/6nzr1HhCQwtwvakfWfWGuUWu6cxCaC6rdOcKB8qP+ncgyRZOZc8yK7p5O
Cme4KzT8KfxETBnETX/7TC0n9a6kvEq0O22fubrXNOdQuCtQoYAaDdzgDXcV+woTvdHRR/5XjM2b
qcJcyD0pNB+jqaQnqUBpYjnpEE7TepEDMFf34VLuQ+G6m1rq4P6uE4pJSArF0LjQOoL26APWcxWK
fuiLxIBSSy7YTxT6dqyA8p0KBeJS6MmTMvJnKhoKs1WgH3CWOkN7sk4VTkQDGabomoDihVT9OlsB
0VCVCxR8UsYgLyCUbIt5AagK7Z7ujT9lQH/iS+/Dzq4K5/N2zJmzVdvMvBvc9ekX0vSvQ4DxDJZ2
FM3eV7/vXm0H3o1qob+/mHzjyq+uwtDvrD5pKxhHn6aKxvZV/f/vf+Ph2/deln5Y+sdvzkYTs2LX
frDrKX0wGwxK+917Wx4MkGnHZAy0/PbLPqkji/m/2GVuMQSag4c2kMPXWeF4eOhdMfwfJi5tTEB/
5f0k3TZIpgFes4yBIZaDhyYuGXRE/zTQY9geLikcIA3spvYMz9sG42K2XBWmsonI9/W8oLszDeym
Ns2/jUlgoxfAyiu8wMawthz9iA9rwO9sWXLwGqJ65U1cJzJHnNGQU2DvGGhYDjlXfGjyhDMiW0NI
r8LLi2UIp0agcsLDxpRZwSznsYaYXoWtZ2nHeVdOezTblxAZvlPgUQz/1Wambg71+gUVcsjRXbZ2
JWeU0GxUAz+U7rUwjP6ldlxy8kOz8qZKSMOWp8t1Mfp1vjUx59A1hPXaMxrmWENUr713DNXUS03O
E++rbYh1kbAGntM4QzH+nw5anVEz1ARNDs6KKXXSkkNHU669YzY6ZXOI4W8wBpvjioaM3oQ3RvGe
aMjnTTSF2aTfP9oqGuIJ8LJmsDWEE9gcuzWk8yZay1ojarAg3yhAL7chMOaISvXF+N/MxnnuKIBz
sAp8fOUcapqqpEB7fON0C9VyKIBXa+t9Qhr2Ok3YkaOHfGXhIyWoEbyGnN6abM06ATSPQEz8rYXr
yB6s26E4CvhbnvMa4nobCt4/onpVMel/Q6+XjKahyLsc3JUrds9QeyYF9LA1CWfYj9SHUIx9Z5a2
rhmrRM3VFdC5gyONdZBDW/NG+pd1kE41RPXOlVnwjCKgmkg5/XC/EsxoTTVM6l1YcfrrVENI73Zc
+IgGIIo5cm+iY8E1JBTgVWE4q0FtoOS0Z4/FB4qXbrXk+NbkjJCeaQjpvYOnkWgctuKZhpTeO4Ri
WZNB1ZNytoSyXoWN5Tx2miWk8IIYuRPemYac3kN5sRteQ1Af4MQUjNWgCj0xWx5sqIqQgIY9QzVv
CuBVlWBG0Bpi+vABx6lATUz3P5VZMTJKhV8K2MsQOVtKtVRy9Lo2nIdxriGjj2ZbctFpKvsRU/6I
6zrvXrn9oiGhj6HlTB02jltZDTl9jKauEyeG7U6N78TceTJbBEoY5lBphRzdlowKuNCQ0yf72iy9
yxKVI75oSOqTy5jlpMoCOVMcG3GgVH05dghrbjE1pPSpqYpE4ojbGjIK6Ip1AShhXcyUZ4Mtzq2m
hnA+Z1AAiciBLZRTLSfc5qstLgUS1AheQzqfLYXUGXAN+XwuPlDqlFQq5wxcaZdzRxia8akCzx7W
qRJOjr5xXMieUkzl2LV54S/AFhqC+lwjzMs5pJQJqUC8xYGd0V+UYihHbzYlF86k1D0x+PcCt6YM
5TQzUg4e7Yqxo9SZTIz9wyxNU1ac+0WZ8Ar43hvOllJpgAJ6VSCwxm5JGmErf4FDnlBtEtKggSnL
UQHds5FeyhuUg+PigUfXkNUfO1PmMH2MXaU2Ap9Qz+WivbfhP8xQ6xLsPv0CkuQIOPMI5H75DwAA
//8=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Consumers Identified as SPMI or SED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Consumers Identified as SPMI or SED</a:t>
          </a:r>
        </a:p>
      </cx:txPr>
    </cx:title>
    <cx:plotArea>
      <cx:plotAreaRegion>
        <cx:series layoutId="regionMap" uniqueId="{7094BDA5-C8EF-4F0F-9546-B02111FA83F1}">
          <cx:tx>
            <cx:txData>
              <cx:f>_xlchart.v5.2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7H1pb9tI1vVfCfL5lZv7MpgewKSozYscL/GkvxCKrXDfd/7655CSYrHkpJmILwZDjNCtyCRvUeKp
unX3+8+X8h8v7nYTfyg910/+8VL++dFM0/Aff/yRvJhbb5NceNZLHCTBt/TiJfD+CL59s162f7zG
m8LyjT8Yiub+eDE3cbotP/7rnxjN2AbXwcsmtQL/U7aNq/ttkrlp8pNz7576sHn1LH9qJWlsvaT0
nx+vNn6yST52jzN/frzRLqfaxw9bP7XS6rEKt39+7JAyHz/8Qd7h5Nt8cPGF0+wVxKx4wUg8J0k0
I7cv8eMHN/CN/ekJTVEXLIszAssdbnu78UB5s928bj+oQean1eHMu1+o/Tqb19d4myT4Pe2/JHnn
N+DXP7zzyzv3e2nu2zxuA0/+z49PvpVuXz88pJt0i6dmJUH7xeJKDZpf+YTx8Fj+6AJ2cgAPirjk
CFPyqf7dqS50P4H08vpau/3pE/xlSGWG5liBpd6FVOYvOIrjGIEXduelw813wF667tb/fWC75D2A
7RKMCNjr5e2guEoXNFCTJJH7jtvxUpW5C4mSKJ6h+N15YsFeW/4ZsHaoe6DauX5EoCqX94/rgWFl
BZrlRHqHmkxwYFm6EAWektjDciZgVbAbBWcAS9D3gJagGBG46vX6aXrghu9uZr/IiuULXqR5mWM4
qn2x3d1VFi8Enpeow4qW+cPNd6xYdYPs9fdZcZe8B7JdghEBe3k71e4fhl63jETJHCcxO2whenXY
MX/BcAwWNiXtFjaw34lt+23Wf93GyTkr95IcoQfCJzRjAvlRXSwHBhkLWKBkihYaGRgvkjnzFzQj
shLF7mUpnO+AnL6YEEbPYM+X5Ah9QCZpRgSycr9+HnT7lS8knpF5muJ3y5g+WcY8g72ZpoXv548R
VuKgOAPeLnkPbLsEYwL28l7R7g/LZ4jNt1FtZYmT2L1qCz2nw6ClC2y9vCzIewZObL4Qc75u49/f
fQn6Pth27zgicNX187X2ZWBwocXKrEhyZOFClkRaENn316saFO62+n1UCfoeqBIUI0JVWT/dK8MK
VeKFxNEyzzLibr8l1yx3IVICA9TlHTcmhColyOKv52y35AA98CVJRgTwbH0/qDokNqosJ0h7A4VM
oNsYGymax+JlCCV3FsRn6EEd6h6Idq4fEZzK0+P10FusRIswNTJ74wUBqCxAuJIYhpH3zFg4bAE7
HUjJUvesLbZL3wNa4o4jAvdWWz8s1ofnO4z8xAswNsL0tOPF5E7bKLgSKzG8uOPFxJq93QaJGfz+
TkvQ9wCXoBgRuLP7y9sr2JOHhFe6ECiJk0VhL/6eKj4wNgusBP23fRFrdxZvfMe1ztB9TkboAfEJ
zYhAVheXD4P69qQLFgjKHIuNtXmRFirhgudgVuY4YuWq5iY5w7XXJe8BapdgRIjeajeXi8shFy2s
FRxctexBp5UJnVa4oASu+e/NnXtsrbiFj9vcnMOTO/Q9sCXuOCJw59rl/aAqrXxBMRJMFgfd5nS5
SqzIsNze/ScTq3aOuIYzFNsueQ9kuwQjAhZ8+Onx8unT06ArV4SlGNyYPkhLpCtIuKAlDugKb6L0
8coFj8zSTRZlZ6zed8bogfM7VCMCW7u+GpI/ixdQb8F8qb1QdYoyAwWYZ2V2tyUT9gvNdX6fOR8T
98D1+PIRAXq3fny8fL58XN8sBxWm5IsGNEHg9sLUKbIczfISLRFm5LsgTTfFJg086wyZ6t1ReoD8
Lt2I0FYX2v36ShsUaXBqkZIgOJPCFQJsOIYXYPB4VyNSzW0cONszUD4ZoQfCJzRjQvf68n5g9kzL
DHRaiE4dV5AMw6QMtsy+se3O5utu4jMYs9oh74Nph2BEgN6od1iwA/vooeaKLM9T3A8MGQiyEeA1
kLg3n8IxuDcvd1i4ZznpT4foAfIp0YiAvlqunwcWnwU4fhixYcvNi7Q0yxeMTCOOGaFy7YvYha+s
oDhDcu6S9wC3SzAiYOf3mjawK1e64LDf0uwhCo6AlqboC5FHLBV0pxZaGCqP1+883m7PcumSA/SA
lyQZEcCrS/VqYAYtQykSGIGR9qrtqSNBZEVBYJn92obcdQzwavPinMWeyQF6AEySjAhgdT2bDRuL
gcB0mYOvSNgbHUm5mb8QOSxx/hDhTOCrIsvmvJCMDn0PdIk7jgrcm8tbKEWHFTSMH7BZmKJ4sFyR
dkloxoiERZzz+4GuauBtfGRX/b5h42SEXhATdx0TyPeXz8OHZvA0fLnSjwNvJI7lsA2/hUke82gV
GXLfzgrSOBmhD8jkXUcE8lRTLx+fBg2IhPOIxhqFILWTkYmF3ITfQAWWGJreXUAIWtMtEh2zMyIi
yQF6IEySjAjg+6eHxZBsGuGsLIKUOXEfjgH0CBsHMogEgT5oUMQufJ8l5u+z6A51D1w7148I1OlS
vVreDiw/SxcyLbLIIXqTjzvIItCZZhHFzO+DIsl1a704ln+WBD09GaIHxqdEYwJ6fbu8W1wOGpED
KyQC1uH//YEhi79ALpHAwXu0498kzoFvhebmjIicKTlCH5RJmlGB/DS/vnwYlkvLIkvzvCx9x7Cz
lhFU14TUUeLeQUg4+adBZrib5PcZNTlAL4S79xwRwDeX9w8LJOAPiXATosPQgrBfpO9EXQmIyAI/
36vDBMI3mzgxN677+xCfjNAD4xOaEYG8uLxZXg+ctC0iy4RC7i5gbl+ESWtvsxRopOu/Z7NcbDzL
PStt+2SEHiCf0IwIZG36fHk/HZRVA2OGgdYr/8CsBbMmJUuwW5JBHK/FJn49g0drxAA9oCVJxoTs
9fVyUFylC0lE0rZEI6K5s/fCkEWLTbrgPsKOiHjWXNc6B9UOeR9MOwTjQvTheX3/OLD6iy0Vedg8
aX2WLrCKoT1Je/PkKapJEcTpGcovJgYxRD90CaIRITxD6ZthfQxgxvAPivK+kAYpVTW2K6QaCYjP
2Xv5DyLdLtNohuI35/gYCPoe+BIUIwJ3vv48qH8B5g2AxiLpcydLnfh/qQsOHJv9XvioC+08yM/w
LXSoe8DauX5MoN4jU+Hm8GSHcBthN4WtAubI92GVGz0JkDPMW3rZsUdhHiNTwft9LYig7wNt947j
Avf2cUhsxaZ0gijzyFZoXydLlr5ALCzFQjx+T/0BNn56FrRH5P2QPSIYF7BfhsUVWi3MF/s9lIyy
anZZFjmfPKrMHW6721+B6Dm5J8fU/fB8u9uo4NS02+f1enp4uEPwYZRUYHhGEGFbfm+tIkebkVBd
Dm6j3XlCm21CnfwiCM7Ivz8dohfG5H1HBPRKe9aGtjqKCHClRViW2xdhkEIVQWi8KPl5qCJIxEeu
tsX2HJsjQd8DX4JiROAuLu/vhi6zQPOoooA6vTtwT1VciqVoALwPziCW8GITh+eUWSDoe4BLUIwL
3M/DarbSBQUbo0AdwqsAXscqJWLL5SmZQYZC+yL8BXjU+TmaLUHfD9zjO44J3PV0jpTtQZ26gBf7
L4fY9R18hKjcqEEyElK4Q00cEt7g1UDS9hlO3QU5Qh+ISZoRgfzwqH3Wbge1KDcZY4h/Zaj3Q28a
bxDEZhogE5z5Id3mW/8MozI5QA9sSZIRQbvSENo8dHoRMkvopkI+t/fIk3FVPLwG2H1RIHK3wAn7
8mqL6OTz0otOh+gB8ynRmIBeL4YPsoIWxDM8SuK0L5JPI/mTllB5bj8LKAjYx+aqVWCeF2JFDtAH
YuKeIwJ4/fT4YT378PB4+fj3tub/QNOGa+0Sm8jgTqwmlF5ECYiDTfR0EsqI4EW92vdtptfbDbaT
M71Z7w3SYzK+RzaiCXmFai99XFr/gbmIgNP5wEIrUmYR6y/y0CkP9tuOToKMH5qlEcm254bEnneF
ZjlnyazkAD3mH0kyormHKLXlsGVWkTKNuvUMdyhrTvIZEXU4RST1wIbfvghrEaLF0Hbn9w34BH0P
dAmKEYF7falojz02uW7vor/p6UQLKI0sHNQR0qKAovWob0FTqLR7EHWORZnrzddtmp7hUyUH6IEv
STIqgG//XoT5BXSRLg1Nk0e1qO/oHfPmxkeDdFsJLnUiPvx6458F6hF1L0SPrh8RnDdLtJkY3HgP
8w8FC8Kb/fYYUhjvaTSh4ISD2Eek7txYaPhwlvn+ZIQeAJ/QjAhklFpV19eD2gFR3Q/xSyhcvt9S
ieS7BuOdEfCta1uHKVv+S+CeseeiIVdngB4IkyRjAng9H9bMKzfl/dAI5pC7Q+y5u/g0FnUsaMLA
ex0Y51h3u+R9QO3cb0yQfhlaRkalVRYxLIeyBYRfBn5zCo2BUFVoJyMTERHX1TkScoe6D6rHdxsR
qDdLJG8cLG1DREMgSxalRmDn27tjSD85zHwCyqxS1L5iPbFabyxkbpyh+HTIe+Davd+YgF3fPs7X
N9qwJXSRCcuihup3OYlEF5VIkLWDZraE9fYm8FMj8NDA9wxsT8foA/Ap1ahQvr8fOnkDKewIPzuk
QpOhEMIFB0ka63fviiPXbxDH5yRx3HTpewHcueO4wB08qw5F6mGVkmBPPFaAGgcqzN7woTOkJQqZ
G+fss8DzmL4fnscUI8LzVnsY1CsOQwUChBk0on7XUIHIB6zUpnPifismlupt0y9c/d3+4h3qHrB2
rh8TqMizGlYuRsAKokU5jsJSPF6kTSQLUjRQIXnvFCBiHW67S22n3L4r0r3fMZ6g74Np944jQnX9
cDkf2KiINi9NhtxbjdQOtvwFwsKB+Q+awayTjXGGbbFL3gPZLsGogFXW8DMOqfEgTZlFdU3IxTs2
TEpM6AMkozofbFO784RovE6+BvGRKfeX1y05QC94u/ccE8Btdfph8aVhVOKh+HzHr7N00XQPlYEY
eAsOd92lbKzbuvS/v8MS9H1g7d5xRKjeXT7fDluEHuZgicFWKr3V+umgCnOy3Cbi7K1TxKq92xT+
OZXoCfoe4BIUYwJ3sUQJgrtBZWOUeuJ5VKum9t4AwlwMWQr1YSBMSftFTag9d6aF4gDhGfLxyQh9
ICbvOiaQ7y8fHw8M8l2p9MMfrVxqbIPrAIUQEQDxN054gROQlnEkDXcWsHQhsmjNhtKpO7ZNaD93
8SY9I0WyS94H2879RgQsaqXCmzfw4kWWJIf81/3iJCSqxlrRxFag+s/OCEX44e83BfomnrF2yQF6
wEuSjAlg7XbQtqdI2IDABBX3B854VKJA7BvSrQ7cYidO3W/9M5qddqj74Hl8tzGBuVQHVX6aQDce
kYyHthBk8H6TFolIGpSe3znxCC58b72codZ2qPuAeny3UYE6cMcIONtRdwvGpr2Rn5Se0NgUPj5Z
aPLXj4Mo7q2zGkV0yXsBeny/MSG6Xl8NvKWiizh6RHA/UGKRhIMeIRzLI5CieREBx/dB4JyzoXbI
+wDbIRgTsE8PDwMHt6HcmoSSpxRk4fZ1Gvgk8RCVkEL13X7RWbNZkpwV24ZS050B+sBLkIwI4IdL
SMMDb7ESfAFwue7gI2uGyMgloBmOpvfhqjKY9TG+DxsIw2dssgR9D3QJijGBq6L55eHxDqHENq2Z
ZOQjHcqcnmg6FHx4qHQr0CSqL2h7+fu2xYcOeR9MOwRjglSbzp9RVH5IVLEiYXlCLuN+MyWFYlQc
QD89EX3GdxybEIoftq9GgYLwZ8BLjtAHYZJmVCA3xWuHhZhqPLR80yT82OzUxKE2Jdc4xDUe7rfT
Xx+2TdXaczDt0PdCtEMxJjwXg/sDYO9HERDxkJBFkSoPHLQibI2wN+7WLCEgP5hnOgTIAfrgS9xz
VABr98vp0BHkLC+iCOZBTiJy8pqVy8Gq+N1nQFgVH9DE1Ho9J5T8ZIReGBN3HRnIA+fVwq3T5NQ2
zVraF7GKG8uxSNOoFPJ+2fgGobPyaskBeiJ8fM8xAYxcrsVhFxxCXG4auFDoVPqjlAH4fJCXJwh7
Y2NTxLijCnnWOWWoHzrkfaDtEIwJ2MfL2dAN8uAWoCgeoeVvSbPHghXyt8S23QNSRtoXKTSnm2/n
Nch7IEfogzBJMy6QbwcObURZWxFmKHQS/26KOsa4Zc8oxMfyHLn5pihoe04cMsDtDNAP2w7JmKB9
urkduoIiI8IdC/Pxu8jCSMVRDAW+vQ+CI1dv5vnnVFB86NL3QbdLMSJwHxfrm2F7akGqkpHXg65L
O9b7jlRFcTyyughUH020pj3DbUDQ90CVoBgTqvfafFA3PBRedDVEOa59fAyZytVEm8MjhBzNHeiE
wvsYb40z/PFd8j7Idu43ImCfbq9u189/nwr/Hyh89HypXD7dPgwbeIl5Rws0Ai9304psNNKWy0a3
c3Ra3b2IwMvnzddN5ifnxF6eDtFj/p0SjWgOPqNF3+XQgSGSjDoqNE3wlZ2Mh+JHHEPsFs9oyrc5
JxyEHKAXqt17jgrThwUKlw0swWNXwKaB4C3CegYBDyVz0HizcUQ3r5Nlm5goWnaWDP+8ORmjF8Qn
VGNCeXk9cDNk6GgIFeBR/2gHJOm84pGehmgultvbUQnH5LPlntUJmaDvA3D3jmMCF50qBkdXQiuo
psrq+3oaEvhZdMc9NPkiA7ye0afiPHiJAfrgS5CMCeAvl7dThBQMGi+C4D0awVw0RwYCcRcIAMOq
5vcuLCLn4bna+K+IKjgjVuR0iD74ntz3vwDhn3/Fzq+m//z401i+j7+Y+NDUp+PQ9AsNZdoXyaAR
kish5pZi3zqVHBvBrzZ+skkOhvF3rPIf308PPtB1ftvup/38YVhJoDZZ5nGlBq/bPz8+PbS/mNBn
/vVP4gCSP4gjnzLUD7nfJpmb/uzc96yR6SbdaH5qpdUR5c/PHjJQCNK9F+G9h7U/tXz98yPUGgZg
fE9jaQbp+B8Oj3AHxxHJdpOkf36cyBzafgFXHo1GsL2igfXHD8W2PUVTDAQsjmm6Rx0K3ftIvzb/
/MhRjeUcEpfQlC1GCXx8hyTImlOscCHLaMQKpwkroB8rzKqHX3gXuJVxlGKz//uDn3l3geWnCX4P
RUFED3cXNt8WDnJWZim0CqQFHl3U4WfB+ZfNPSS75vr/F+mp5NpGKVzRur5kbZe6LriMuhbTolzV
Uq0alCXM/Sqc01UW5VdW5kYrLikDV4HnPVxlomTSWm0FSiJY7rI95jTXtJ9yK4tWb38GjKfmacwv
2pO+/pelc+GyqGp/RbuSv2o/sc2nOMvYZR4t3g6/nWuPuXWlO8rb6TRInHnIOlexyLi1akpRMbM4
Q+MjV/Mm1pfcC+iZKyu5Hk2WNc97K4dyUpUVYk+VEhNjZYnlr3wmt2rVDkytFqJwEcuUS6ke9egb
Zbmgucm0MCfmlctYpQaf1bc8zaK5SOcmdx17yULKYm5aezy1at8SXfSVSnKfaY/ilIotBUeh8LyX
oTFtn6Oo+7NJKk3mdBmHK8alwhXuF66IP8uQ/atODEpL6nItuoat8GZqKm6d3biJkK7oRF+FAp3M
o9AvV+2by3O+4kuepHBceu3qIq+gN52s2owdr9q3SU2nrtJ+5KksXLj4zYFnJFM9t3Ll7Wu036Vu
vl/7qX3D90hnCVV8kkMhWEVMefzWHkuDaFoWbrrw7UhfRGmt8FYYrGy+UoTAjZaSKvCuqXETllNY
SapdRZiIyap9o9hiSgd2vijTOlZSLzS0OnUnszo3H0rZKldByVurmppZdFyuBEuMVrypVIWZr3Td
ihUmCulpVrOuVtaWpXB87swlObmm7CJbWR47K0Q2WJRrY5LLKzmqbYWl7VzzM1ZU2EAPplSSR4pD
1SsrMlXas0TFr2VqxYWMrQSR7Gu+bnGrguYzNYzor3IgXdsS66/0IN+/MZlHLSgpV9tDVhBIMykz
b+zAlRzFsHVv1b7p1uFTUPH5knbv9Zp7FqtqMhWwqqzalFwlQsf0JSssXTmbSaZuLXwRM1O2M03W
g0SxBbeaVpMsWRWhHChOwLHTCcUmK1OyYy1l5G9y5LGqbRmu6tU1vQp3V4eeUblKeyWXbMvki14q
VkKxi9zmdDzd7BOX6dyMxp6l0TnzMknYClM0LqcBLWaKbafFKhLoYpV5dTUNQz9RvNAOp54eF4rZ
PA6hkrCWotwIdk+Gd+hwRoXhPfHb/YLG89BFc57q8SRQClpS0kkEJtC8tZ/atcl7hbxfpjo/UajM
5xeZqHpsLi85a/Ia55E5m3jXQlLrCpNKslokcqxEpixPk6h0Fb2ifK3W6UJ1J0WimnmUKkJm8lM9
Cx+F0q4wxURhJcb5kzsRqpmTyebM9KO541iLOChnJaN7iyQtqFUh6vVKcOcJFQlLxvfDVS3mIeZv
7rgKYwSMKlWJ20xyRi1KLlUlPwrwBfRY0zOWVizbjKdRzhcLkfKmMV3EK45jJqrrg1OkzZ+hV9Ja
5RkbjynTVWyE6YqJZXc2KY2vRoUJGuRyrbmpYC1yS1o4uSVME97ylUme8PPULec0nt+Kbd4sltl/
ao9JBZ1rjmC/tKtfipJ4FUUOuEEdGJ6WC7ShmGFuTnWeEjAncl+JWDrWIJ/mmhRHtrL7So5bLqI8
nbY8qD0EPSVVuAkdT3N3Q2dlsWKbN0dy85WjOJzt1aofJsFCjPgpX/uAs50Lu49cJELqEPKFTHvY
EJzgL9m3WM1h9XTlyHdVZTDLjKkZVynlgpumfB0qjCOXK9vIb80QHIKhsmrlGPTUYqU7mQ4ZrX2U
nKPkFcdcFVZtKBVvPAnMp9qbaFbgVOAvpjyl3LhSWv7b8jffpK5KTrB3fFkyJ6mqezx2vNjyFxQd
TuaOUXyaWJ5SmI6vcGF4YwV0ooZWxqmebjkqRIJKZePAmVK1ZUzjUoymvB1fTxihmAu6la0mVJyt
2k+sTVeqOEkXXiaHChcADjhc45VJgVe3f+pM9hpRQaaZZhiqVXOr1DLB9kR2WzksrQWW514VJuVc
hbMgw4LjDWy8pe1GrtJ+bN/E5uDuE5PYmi6AbcZGwKulkMqKWVmhq3CsrhouFyxRHMO7qinXu6ro
zLvKCiHUgkngK17KF5qA4nCKX4HNlFFmL3WvVGSjYSipbtqriFJr1pNXFAUOa2AWzTjHu/eTbBql
bKBFkvTJL+JFXLvM3IP+smLtJFiKoqvITLMXtMcqIWSmsktFileAzyeSWM1R5mwp+lS54qNcptUU
K36uy+HadwtxaQnuTV5S5aIoynqVTXKlqOwIOz6nT+2kqhWd5Q1NcuilxIhqrXPGPMJVV3bI5Fdy
JCtRqTkyM6XLUJ8JRjCh1BYfL6b2SLV/mhCE5qxYrjhZ9dK6mCdGdl9WDSfmblMrNxZZxJmekqas
u5KTqRthCbRvvhTaMzb0P2ecE6ysRuxxG2GnffObT1Lo2Uve9xVRpyaOsjshC2ALauq527gs1p4Y
FtcMbYF/pYbqMIyvJDF9bwcFo5RivmFMR4mziauEbv5sGcGmSiC8sUXsqMUkYxWqouYlR2tSJT54
oUzP6YKlpkklriw91PSy+OzyJq3oQmarTvFcOW6i8Zl+HU/CXAnNWJPkZklPwF9MdrKI+ejZy4VH
Ry8dxZwk9Vwyq6+8G2pJiOWBxajUlXWT6rw7Z8xUydBKde6GVqzylvzZo63rtKirhcCys7BivyWM
cBtUNb/MdEYrcymYprRVf45lI1UMLp+xta2DQUefhdziVcv9LKald+tBxmOrieJbrqPwtskqXi3e
Jg51TVlBPrMM8y8xSCOltmWNhfyk5bUjK5bvLWyxzqdCSfmNxLhwI9abuWKaToPSnQZJ0OwDmzBI
DHUSRvwyDRhHTSONXpROytxFpvDk+dUKdxZNL1zrVpEofNrsPjK2ljoXFF8vKRVlyYUZxNVME508
mYpFYSol5z1ajOxMQ6uoZ2Vd0p8T7ElSTn0TOK9WZHfykqIS2Cx3o2kc24Ki10Kl1Dqkv1J4pXP8
a8npI027kZJmuTE3wlJJ/Zye2jWEDLmsBc2rLS0I0rmRJ1h0tHFVhkvdjj3FNQRfsSjvrzJh/11V
Bf0pNz1TDRklK6VQERjXuKrKvyI+MK8YPl7KlVWApyWBwovimklYf8kVFR6vrG+kgF9xqW0qomg7
SuBZ7pS9E7zMvncsL1EY1g1nmScuWaly1ZKnUq0UbEXgJSUs7ZtS8GxFh+Awm/B8qFSp8cREUaJg
Erhq4keWkkr2ErvqzOdyRg18gZ25JTc1a9GaW6b/JQ8mM8uyseXZpuaLMa3EIu9OPZNyp9wk/0vK
Um4mm9TngpdrrNH7gg+9BRdIX5zKy6DEcLe+KbNKciMweaZyrGNrYhkUN5kQTf0sn4phRSsUK6Uz
upa/uFJxM5HxTfPHzPjkCNaVKaSBCk7HK7EZMwpbmU/oB6y6YUItauiyimUFdylLO2rgyJXCFbi8
LG1uylvJXyL+L+wwVatY40OzxBQVn4RaD6dhbV+nvAuRNAnNaTixVbZg60XA5J8qw7SnYuUrdszw
SsnLr4kRgxFyha1ygejMhVyn5hOqFKZBsSh1YZ3bgYxVnBWK63GSOnF0JRUjax5mZaJksqPqND93
q8CEfiJWU9PQ74wiUOzCUAovfwg8/nUyCechjR9OJdKMdW3NkINno/S/GmaGr11ImRrVE1nJAIzC
iObXQCwpRcyzL+iq4H6lU2GTR7lWQF2eSXT271imoUOJvK2mvj2rDF6c0rJrVqG3pAMI2rJXeqsw
EqAzVY26lpe2PeOwbUDF4kNdn7UXvL21F7396beUQSNatgeJ0795zLPiG3kSWmVlqikL6chotBq2
2XHpUo+gLTd/t2/W90/tnwXrHE4LkBlnMAbdxLofr5wawl77KRWocGlQhhI7ws3Eg87QHm7fvOaq
t0vfjrWfBCGB9PbD02/D2AG/v1n14OR4Nm8DURPeWFYmpbSH3i48usHbOLmjN+IiJzjQjr//gACS
81x302Vt57JWh9Gz3exxViPGZ3piTZ2YoxS31bbbg+3b2zVvx4Kq0e7f/iauEXPdUvxJ+sUV7ODo
MmI8p1UYCFqz+Upvx/wstGt1d+W73yyTWUt1JL/cX9SSuhKVzpzC/hRyMVtrQSHe0ZJRzHwagnae
wPzx9iY0Ulf7Z1RVkVLoaT21WlkrDxszytv53d/vn+O+j9Je78Smp6ZlAF2Wm+qQyfHtBEqxciqg
1VYVdn3bKdbtx5oToVSU0UQtkxSyYa0Hq/bT25tlMMfHqCifumCmi7cr2k/+xHBUISkL1ekStPTv
HcOKsVzlbfi3a+DO+BSGQT2jJiy9Mr0cb6iqNhG8SsvCiTQ/tjl2bF8vQVjF2NTTnWXw+5//egw8
/NcaId8O/hONRN7+urFeYmzs39KfXjXfBk0KUEJe1Jg3v4/1Zu5szIbf7ZuEIfJg/dy1M/mVkz82
YX4Pkm4Nkkgj5gUZroEfmzEvXXfrHwzIXaKDIZNHjQ/obxwjwCksiEeGTJm/QHFwdGpAPjpqqiEO
5OOHvSGTRQgwrIrwK6JgHv5l8M0OhkwUWYMOgXJOrIwsdZH/FTsm01gpO1ZMAWEJqMkHUyrC1hge
oU3HVsxYjkzoZox5VfJsHWgOb2LRplUeTrMC9gnVpkRzVRlcoiA6iolvxSKv7mnsXK9lnjnic2EG
kwmkEirC9sgyue3espz5yNdQusSMC1xoEE5ZQF/NrXWYhCmC5PG49+buwWbnf928E5sAwh/Pu6bc
x8m0a2kO0w6lYxgEtaHds8zRKKaJCbS3nyN8nENRIVkUWBpl3dAR+HjaIeYYRmQIWqgY1k7Ww7RD
lTgeZTAkOM5QHgFT75fmHW7fnXeY0pBYMOXQHgoudMRIHM87q/LozCnC6ioJOC+a5gavT0spg3Bb
lwWbLTidhs4lZyKba0ZkzHUzSl01timz/MLYLkffpbnECaFqV5QFiZ5yTXuZskmUaV5lwZBgRSIs
vYIOK5xXmHNqklhPk5Lik9fKh9rzv1nYcD+4Tn82C5U4KE65X0t0mIboWIuG4ywcOQLLoTQO+Mth
GsK/jiqwPFoRwYeHM5giHTcOehChyzFmqSAecT/5ArxSAMtCAiLm7q+xP7phbx32x0g06rcgVYZj
UTaAwVI4nobGpNZTWgySK9YpqskdbwqUP9XrUKSggPH1t5ot5WklymE247nyc4Fj4h2fwkh6R3G6
zUNQc1l2KqRV6ENnKPzJTRwL3owJMeWX/5tk7SRrXGc/ZnW3aElubk6ZXUP1NsswldAVGfWX4JKj
m8rth1mG1imYgOh2xUu76dKdZBJeDIeW6VLTwuzA62QU9WmCuMGZaEpsdt9f8RWeeAoRDMagAl9T
oRzlKSTc6HiSpQbL6glPp1cmxUipxjh09ZhNKkeGWyeTJolSsInjfeZjKNahMsk8m/s3RUViPK11
361XhSn7z0XJV/Ing5WTcBY6qBnz/0fM++/bSJva4T+eXSrSHANn+85m2tAd5hfCReCv2fmNsZUe
Ta9GugOuKHLQSnBgR4f5xTalDRr5TWBR3Q27LXjPYX41vmj4oBEWChc1hvuV2YUgsy4LExhs4zQY
GaLTWZYlJDhHSJgoDh1xxVX5N8YV4vBLbugBHAbNrJrmEy9iYNcTE89YI1WfDWHkl/PrTEzc0FZc
C+6WW51zFgZTIdZN+R/PankWA4Hlx7NqHoNleac8q6E6zClsZGhAwQuQ2mTEJHDgGt8DHKgL8DKI
+OjDx0IMe9sZ2YYzQfyXIdGJUBAaXnKYVAh2QjCChNwj1AFFafxfC3A4YVqswFDYl+E9a7hXo7Yc
My279tJQTELjOsn4zHhGnJWWTKgqNOFkaHTlScHV+oOMje+q4mPPvXdCi4YFq8hTOpYU13QtZs1y
Ff3FzrBt2vALh7q0+t/0aqcX9dMtUQmy+GvwnuR1tCc2PItryjhg30GS99H8gt4JoRvBb01/Imh/
ArA91jtFoC1CXW0Z3WF2oZALKmsh4RQZiXjDbvkrTOtE7sJ3Q2QWYvNYDvW4mi93PLtcKZlwrhjp
Kz/RqXpp5pxhPeqxKVwnXAZfhChGUsUpFF8Z9Tqx6uRrQdnho+FJVHxrWEKssD7cdxXNGfZV6juM
UrvhhF7bGeYm+z8mhngmSPcCuMePmdjtNkjM4JSJNVQHJtbMJBFBUIiEP8jwB8GrNW7AsgAlAnMN
UtnbJGssGMigg0AmwmqAPMk3JoZNE6OB6fGwvaBJJXvuNIPqwSHLBvIfB921O804kZ1wE9GbrILM
mWhcLXKTZ4NG1A0fsI6+cFtDh8PKpupyepbNHTkPdRfMi+eMZU65mZb6ApPeUX6RTxoxjdY1JzDc
/E4IeDF6+h83a+YZTA0/m2eX6CiLwMhTdtbSHWYadwEpXkahKB7iemPQ+L5dNmY08BGYElpdkZaO
7BmttojwbkxSVFCGpvk209CrgpZEBjUUeBY1xaD6/QJD4xpFkVAkkfHR1kzBUHDmdWdaIOhmWBeT
4Iqna5eapXRZqUzF15qZ1Trc0LE5LYSkuKsjM5x7fC4vSsEMtEwPg3smkVO4a3Phs65X2Wfdib0V
S1sI5mKTdZrrworP+GLq+M6mTNl8MWHEicp6YqTK0iTEflxEip7Q8N2VYqhEmWBpoQcdw2LCb7nM
29PEm1whWmCRVMV1bLoBnHeiCZdLpU8Lz7gVKJdXnZqKjbtCz8Wkgtcu0AulZOLsr/9j78yW2kib
bn1F5ah5ONxVEgIENjYewCcVdJuueZ7r6v/nlZAlMUWwv1OdOLpbLlBDKoeVa62c+vpXnkyRda3V
dhJcsuXt1Vu5oL39fQr/TZo1GAreTrObs4svs6x4aB/73MKBCAvku8mk9IP7LCuKuM6LXGwGEKGQ
7ks5HSIp1sabFpGDTkjuirngRdMogrpsIGk+Fh+IfYV3dhz7DNZMtdwUBs9j0CHTHxZzyU/YjMh6
uB4yaax+T7Mt6QtdkSbNa20FppVbtFptrtVE8NByK53cOi2rdTR2yuzZxRQp92VZdgsndHzYN6pe
nRtOBsf1VMg3hZwZ870I+3/5n8f69QTLc7sgo5QTDhwV5lzpU6rcBxkSKFiuKNt1RIsCxNsHmcb0
YjHAiPTH8vUwyMC4IOZTyiFkI3P8UJDxPZ4HGbsSTVYNRaGltZ4F2Rh24gq9DW1Asio2pYo1Zjfz
FFadJzW575ZJYBSeZcyR75mDNWm/ZV/pncDtBsX0CUS1hwtkarNrBbziNqFR5d/67fqirMZoXJzS
2Sad6e+ms6uH/PFlNhPPPAUaEfuJEq5xvQ1nbYGa/M1m4iVqtKwA5Yl7FcbRYCI0HvyOuQgn9l4H
lRxjdZMhlWwmXLppBf63QONKIC2jjf2ZEB+Yzyp5mZSt4kySvc7z4ZdqVEng1cbYWYvALyfjR2H2
irzsk2b6XIXsaFW3rprIvhrquLsZC3kIKhcKEeMypObJdsGyk/oMnVkDhz0ZDP8EsQi1BdOJqDNv
l80FrqBctnilbdw8uMtqJsc8Qd9kBxhDwCUHpVOMGsIqeGOhxTRy1DaKhhDETycIsFEjGe1LJ5vX
rQXIZgv2oTXYZs49ahv5HBh8Bww0yaLk3+PSqcSl2Vqt3K19SRnHM8maZlalTv4jVarovOx880pt
pzND0pLootO15sHouzHwGgC+351lZGy27PRL2luL3rSvizEZ3U4Ol1MKS0bWroJUXrcKXKpJseBS
R8U6iePbsIvu0jD5ASvdXMVaGN/pOS0iNTjlm1aTYnhy5ad56jm03cF5MlfGZYpkIVnUmaG4ZpX6
i8oil06QX8zzJht947KNFanyNCOsg9CzYr30ct/6ekqq2xGJ6Hs72N2H+p/H+kVa3R4deBJMifMT
SOH4angkH0LUwmVC5UIB4I2w4T1sEbEi4r+A9jAbP2sRNxA1MUk23jSJH6regq5wXL3pDRX2bHAE
eAOy6FcOW8RZLkOtz8t23Sd1e8aZ+7K9nw1znj0t0NruohvVFjqQIldfZH+KlqMa9MmC7W/p+G4Q
zrbxJynUoWWmasd1HjiSq1lVPl7EsyzPXpuqZnxfhmmg/i6c/nOrJ8ZQekkSuHrejOWptG9Trhhb
347Cb10TvohBSzyzy7aEGqai/HpZ0IJEk8B3LSS4NWc0gB0Fq2Dzyr6DJIwp6bSXYElHazgR0hi+
0w8QvnxJ60OFnU/UcQxSAMj4YgcH7YGlzHEMjlkjK5FZausWGjlaiLgNjc7FEsi+asJAclZ9kNXx
KrZad9JHw3OmIigjFzUOJNpoGuLrirWb48HWi+zM7Q0rL5bSrJeuH8t5H7nlkBjGuRo5TXB+Snvb
tEeH93bAkfZwyXgRctxj34fcxjYeNFk1ni1+RSxCcGH8ZUGGWpNwOAw5k2GBpGdgfyq2/vvyzpLL
whhgs3gRTcH/NBlrwjUKIg552SQ7P097Q5SMhp3Ja3WerHPfNiCmJDrk3AWs+8K/m2akjYsuaaQr
CTKLpLuJqcV9jOaQqJxVODK12/V+kS5NCfGkx5zi1MgYtU4xxtN0vM1qwlfpnSDrWgQgL4KMkXYf
ZBz5gRYFyA1eyHxx3EVi9KKpEFIYkbeK432YkdAIVjrQHfNvF2ai8Bpsh2XFYmX7UTKVyFzHXSTw
i3Bz5k4cE/pz8FFvw9YAPynXTqCk6SLp/Nmw3K4M4/sx6f38S9YmlX1VDbbsfJesyBq+DZI9Xpa5
Yw1nimEV6pcsQABZegFyqeCyKbt5WkaDLN2GSVVIX6FfyeGPWVB1rbgyq8tCn5r+FIBPZZW2/u0A
fLqX9zICBcZxMDSD5rFKQfJCMjsorcJFSldQu9uc3pXh00EQeIrAjRyefHaI6ewicLNIpl904JgC
qXwMnXlJI2UyF9kWMzPeAr7Tx7W1Hie9dAI5u7J1PxtWM/qIr6CAabS2G8dKF7LWJ/EvekPNG8Ok
yG7Soptg70VtKXc3aeUvDacepTsjydQCUDpXs4tsblHhNVNsVBf12HXA1rbTWqOraGNWe2katqdN
39MsLQbPtyPw6uGfR8xOXkageGzX2wmmC00TVgzcT6Jb28M2Gx6zqjMnQCZmbha//V0OFEM2+zdy
pr7loe5LrZgwcEGl42PYZx3ofKjUvqTBEH2QIniHDm0e7IejCaPpIxTzaSpdpkoTND9VeUZKURvj
FJ/XWphE31lpxNoyqw2rvujSwh7uyjzuJ9QSjoRurnAkX2diTe32Pqx7I/E2P9ETUVnkm7dDywsf
mlcCSzy0CywTo3qBzZA6FBZPYlG8mxpAbwCcN3tgRth9VNmiHtO9cRkVgxeCcR9VEOdtbpGg8AMu
3vR2H2jghGfJs8oq0ECuJ4Nts0JWCPrDuZW0Q1or43rNNwzMz3OCiF0HUm7NRRXnyhS6SoUUcKEN
cZ5cOr6izERS5JKh1lKlKNN9HYD/XFVYCfRI//zUdKfEtNCM5eNNP6dJ5PWd9rk07SJF+ubr0vk4
Sae89pTXhCvLu8HXtQ9d1T28TG3iyV0EGuyW2SkLsoIg6h2SlEXn94ZEg9QGPqLJhji9zD/wBXfF
dQOeMEHQGv5/rD5EkB23dzC6VBXnGrHK22A7h0HoVCjkfC1N1gYGHMa3KQ2sIPDywm+uTAk+X9X3
uXlXZVMDEuJn88+yqx2vH6durLy+Huv6zrFt7SGjhI+IXkcpvT4ltw0GLbwb34mv9KFOXgmtI0SE
hhyU2ZbBvhgEmACfkhut4SfIxXRgNjS/I0hETAc6JAJO7PB7x1voOLIc0iX1cluGP1Q0eWPPIos3
AFeQ90cHKavk0cPIsu1AQqCXzWvHkLozXc+L+T5q/Ub2oqGb0gvdzoNFKQ/ZWd7JrYTBQWkP/46S
bkueo0pFWruDOdbzUu9qfzkosaZfjGGl+giSJV0tElcN4wF99SncNuEm6svb4bZ45BZ8V78MOPHY
waDAAChgrqdN2VHAsdhiscaYAPwhWqSjQUEmEm1WHgwMB7lMDAomXHjcTFmwQqX6UMSJiDrKZbIQ
rpFtOW0BK0uIPg4jrm70VPPHPL4KtSH92Wd9Ar99Nqp4UfhpXN7nab+azMQ+m0OtZYVgmUUd/Kpx
OFGUZKh+Tfy7hAIcvPk8zTMFXxsFWfv3hgqO0D6RdOTiVRwvfLxplqew24Sd9i7bdFU/PnJb+GXY
icf+hp0iiMm0XmSrzRBwEHbYtWFijTIDqc9zigrwCLmPff5znc92qSvWFkTqZqHxgT7uhc6HVlER
dm1EssGbeY6Q5JODScTop1fWWAeTl01pkl7MWtNKqMZxuPilR6WG/YRRqgRdInX6l8yUwrtGHtWy
8iJEwtGZNVTj9ezbg1q7WdrH/oIOcA68QqvnU0F9wuJICG9nOI+x/8/LQBME0V2vRteF2ALNBcdx
nghPu2kBySMQBJ061fZZRRU8QF3G319xINwf9WpcdAA4MUhs4v4oWO2H8tuLJQPwG3I2si/51YES
c5zfUPNUAdzlee2H1k8pjAp0tE2Ic4RjR9epns/B3TD2+KJYHb5T7D1A7rwiLIPsrpWMcFz2XXge
GeWsfsWpr71WWr8yPcnu5FVUW8V82/V1POWn4XQbbjqt09vhdvX40D/mg/COfBl04tFd0OmfEDCy
MkITtiuPu6AzuA9PXSRPicO1G5/KHfYhGKZAb5AMLAJ2M9juBgT7E0At8aYy8Qq61Yc2W0KpdlxU
0bbxaWAQcaAQsGw4DjoMCcdg7sxsXTnMl7rBWtX0mz9tkFhnWhb/KvRoHTu5vrRNWCjp7PR3nSZh
PMOe1Esd60GNql9YgNGuBZGC05gdL2pbYrGvG9WqVS1rlTcAb2YUSUvH9OOvk9p8HpypdVUleFAi
6cdkSdEiSr91fupZmYkFYVOvDIsFWwn/ah00GMyslCL94/hGFS7mUEevlDczHmQYLnZqi4leXA5r
0GrYq+aAhdaQfdbL6Uva2AmeSK3lgrXb7oAJkBc0jv9ZmqMGlzqlsr1yqOprBcurZRb46WNnWhHQ
Yj2tkixsVgF75UWo5zdR31qrqs7xYvFRA9v9/D3V2sF1sOr0qkqVPXmc/hjSiB2gYuGApZXW1dTx
PwrtIhyW1hT3X00rVDMcNEd2gJ1mRtrKjyQ99kJ8JFZVO+puXneBO1rjo+lP44Pfh8oitOvR9cNZ
9ww/yZe+FjzUtdW4eWX9OjUp29743SbFK/7777UeRdn3KAKmpAdh1CVQtrq73SzGS4LeaDIKPWny
/rbGODHA0eHSGjVlqzneD2PCpAHxA2QllkOaQN4/0qOIT+lRa4wYx0QLI3xlUfQhsD9qjWMz1JM5
mJM19CPrC+BRLt+EjTnnXiNoi92Gwcgf1I2cleCvOAzz9KIyyyCGDeHkzdeSv43ZXDqGuadEUeea
Ppt3+BNabt/EYxHEkRfWxqJXm15fnOJuE3eCJ/BOCZleWVADI+1rB6Gl0/jyi2UfTYyQvHe1QyCf
Yg+tbavK8YoawbAC5RFqzjNxMkYMFjC8kM4/iZ0/EHUqwOtx1EE9EyYMOCOypdQFlHo4kCk0vJKP
OzJufnL0VR7HMPVkETvlJoxSZxjiRWBmkvxbniYzXUwprg1FPVxmvhSwn8kl61vVtaNSegPbnKvS
FsRvo9Ty2VOxzZF/O3NSwU+zwna4aIdA+gqV2L5RAjOuK69us2h1CsVtCiR23g5Fjwtj+b/hK2i7
wnO7VgZaBF8LMNFEFn8sC2TSpyfBBwYnmCeK7a6V2axxEB8cdN27VmazxqGPQWRAAjWQGXwgHF9q
CcD76cVBpUTWxZfhOBzLBuYN1MdxTdEOHDbUoZPeR3ZvzJ41G8V4UU+9rFy1dFZ65dllrY9upQcj
iTCI1NibENhUD02ROa3baHWYrHF6dJo/iT5ap6Z52zS/b3m0Pz3zsmcWT+4Cjd0N0Di5b6v+O2Qk
ihlO7BFJfVsF/N9qu9lY00xTp6mDWzrFLtA2QBSBC3oEcULwxj8SaKKaHlVbhQMQAFDwjAUrTQgX
DvPemOS5H8/GtA4SW69XXWmm5U2Tx36yUDGANn4he4Zok8VJ9diklp0nnlGwkm7dtsBw8GJEcZFg
wIjnzI3eWrl6W5lSa16cUtk2lQH8vZfKhlcRJ7FZ3scXmxnoOEw+z5o5C6eiNyg5Alkn8eEMBK9V
zGT7Zm6zsyEYTMy1MNz64Dr6JbIOxokUn9KOqwyL8ePwUkYr0H2jTNY+zrN5YLF3yWwkdmssGgt9
4WiTnX+Zky5QS0/uw9G5QOBgKwtnylNpLUumP3ilGYbyfYQ3dbZgR4m/b5LbXR66aiP2hAWIfMSd
RH7Mpy21UL+9HW9XUf5vkb5kGqIn2QeccNQCugZJZDuzxch3jRwzAlQutsSs554RIJxPhBIWDzpq
+yf0c5fQ7E+UTL4SqisVMhi7oQ8ktFdW1Vyq4gvi+iXWSmLDfpjQjHocm7KZFQRSTZYv7dTCo3tq
8uRzO+NK7gVtm8lLSccx9NbvVetcD1pz/DLWRQgRp4yaAcdhMvYZmirL9kZFvZMT2anP7XQa13YQ
D9FaTjFjH8xe/TMZadv/rOJmNk6DxLasKvxG3g5Br34YxNHul0VVPLdLehsjGmZOqt820vbDhJDi
U3EBH5UN+5rUtu/eTIs6zKFBuAzCB2mf9SjFcC8YfAlPIeH/UAxu6BBHRRUUDJyMzTebJN4lENph
DA5jnMeAIfalXHOxpEt8KfKMxh+L+1Yay5U0SaXtJluPBie1tO5rmo+273IhResDt7DScqFIGRL8
QuTwz6Drij+7pxy3ranvgp2LIo/K8OGVJCe2JfsAsyHqGxyofiqshwEmmKpI8A3hHLFxhPm7PtwH
FEg7qx4YM/zVDSf7I0kNR2Mi5iii8MxC2Qy1Cx0KljjPxtM+GntdkpxyrdgAIcXsV54fjc15jCmT
5vrCFFCfODOA7m6+HYpSX6mFnqz7oSguM2P4rQyqzkJwsFb44DtuOVf170bHUL+QS2Op+Wp95jtW
uC5KWcY9VZMWadzdYdBbXEyKcq8H9eDZajitBwmmdiYcbuag49iLFhYXoTaWro0I0IPZXbi67zyU
9n9wbZNvoY/PbCUZj5EfNovI1jHnt/XAC3RpAhtUh4WjFrgWI1k5a1iof/Z9c/b83tDdTJpSbq7U
mFLMEdChkrfI+x3/Mgk16/tcTfNlU5cmJPA48aSxl72yNsvFoCfgtyUfI9mMxwU7VUkAq1V6M/dp
+qVs8YQfLYtDI4VlwcJ0fhpjNrllh6DL56DA5zGJuKKgRT/tLgiXUlsAJTv4zMeR9RBnWeYq/TSc
qW1l89Ovq1UqtT1AaVUZj3VZRgvcaCOPAS78zjJt6n8Nvt1xbaJw5nwR1qnEeaCNx4DpBIZXBNFn
KcSAIGIhLJyIRzexuys9bM5rpGidsC0I8S9QsnI+9dTbAiN4S28XmOsIn43HNH1ZYMRzu8//psmh
v8Guls8djfX+8/9uk8Pyl+2aifiH0nQozhX9D+SWg4tcH2hyxMXc43QA05kdjOnIlBmQsWfwQNOo
ahZYpbpGwlP/aKQWd3jNCqTvQRVnhtfr1XQl1ThVfK2NcjC/1HKfs2Drkmjq3V5uG+mr7oTSdTHX
Sfel2DQ9SjWY3InIE/+ezgdv71O52Zabd1vqBedS0v1xvb/eyLhO7KONngUKCPKcnbPFPtoEWA8x
mHFfMKAO3UHxQMO9VhHUdUDyLV1v31ILVzTWdGjLWeh+rKUWn4PjaBNGuDp7YbBWGv/niHwRK9z0
6tJ8balZnK2MWFfn81rSun5Vid2upyuZYXyvhylbGn37j6aF+nJIw/VsBb8asX0zWMMNeT97Dd03
p7oU7NcDzJQlFkCm2ARJYiekcCOJ80PsiSyxMUrj/jETO6RIaXVXsTk8Im1WTHnftxdDVopTEK0+
u/PMcaZCThRvSObfwcjRr9S6nAPH9/S0+cNRDu2qYR+y7FuNk099Niyinu7LZWrNP3dWU5+r3aRS
1rgn44ylSQFq8I+v1fmWv/dPo84wI0ZdWyvN4DifHW1soFOXAYdMTh+SzYdENCxv5+QbXHcehoeW
4x6vwLbi2V1eNlk14ZjACoE9r0EC3H9SzE8WvQ6QKaiZcNU6aPw3kBnLBZh9G+cOAnz3ScEtkI8V
Rh8OPoMbiftH8rIA+o4/KvjnWril0vUz0yrC7+Gw828nKx7qpmrWY82ZHMM8M+rJYU3a1bhr/Wqk
3OSEBztlmyMqnVSrXqz0M0fE7Iuaj0gRtPXjoHJRbsijszobsSrqFmpQZctSUo0bu0b9jrjXS7Xy
lzWkmesoYbBIR6Ncym3JHZVIaVxospVrm/5lE8+XWu5f1sNV1VfXhWxL587QzTh41fmiBhb3mJaH
b0B8l0NFj1XbXbmYOZbipWrSuhJrNLf081XAvsQzTW6IzHL1fZT1R7VDFT+PWFK7mtR0fJKsO30u
rxtjrtyy5YaQoUbGBTcOx7Mk9ivOUs03fZU8sEuOXX5usVf1JjtiJm1aTaNx5ZpbBpyvW8Z62LtV
YPY/s7n/wicuwzS9uSu5IVi7k5YUKyanayPlos+k2D+tOcBjwrbXiThWZer5uV3QmLL9/5H33Hop
Ko6MSf/NTqi7Ue3fTqWBRFXmYGFV/7ALczhPxqn4EjZ6uWoN57NmiCs1lWNzosAvVxw0+pZM+Rqx
os5+PfyqOWx7MifIXHtQZC+Y43OVo5CXpZxeTUYWuE1gGr9tqb1iL3TlOCH9Xo81dzkXyrIxCsXN
9fZ3PHEkTarKW7vQV3Dea1fvq85Ve24V4YBwrvMz86QuslCiqd/LLDwP0iZdqpmqXthB1Z9N1tCd
p5ER39dt8E8H72HZ22noVkVyldl2sbTq5uccMWfqtRKvqoEjNFqW3wTwDV2zafhNDb8DFEYXVRmZ
l4k1/rRHC5F5ryq08YpMn15Jq0iy7q2srs59y7eWSVrPnlERY7yP67Sv2f83XQ5doqODtor/onng
dFeTKUupsL/5CQtYDtIU/AXZ8jgYkn7F1CtbFl3sn9FYgxWPkWs0Q7cYpWEdacaN7/jpma3N/iII
lfDrPNUVQ0YdnRmtsyr77IsWd5oHYDidWVM6uFqf/pdMM/Hj+Ml53DfWygwk5HnBcFVY3CRK8CM5
JeltJ0PKfDtJL/8MD/Wf5mXfrPDYLj/TkyhUTeEoIrLpoYSAJMxmTKwZmGBFwt0DM0KsQnNBx/Ji
27G58gBZTYM79HG7fQH+HY3RYvnMZA9XQVjlPF+rZXFv1M2cyGtfz8zEG2sdi5FOnCvTJKm6rnMz
/Z4lU2C6VVsGnZdPsSOdVUnIzcFKkdNhmap6Gl4PbTfOiwGOZbfUpjn80XCWsL4uyiz18j5rLrI2
5xAe0+uoecIXXi24DpdL0pJbKrl66hq2k5z+LlS4jorh4WU4iocOwxFSP3D0tg1mb7LDqglH4Z8l
VMwU6T1ECCkScAeXENYqwt71b6cgdr+8LWBqEJKPKqpeWfDKuD+x2MUuTvDJxYR3cDY5q2e7Hzpd
XndjpzlwBpw4Ctf6EATL1FIr+W6eKuUyAKxMLvC0I2aC0mAJ5ymbmBqhTfScdNXn5B890JPrudLz
1tNjxTslu22ye7cjXaavCFrYhf2NLKGVwk5h69VxbDSz0UoxlrF92LkH78OL5lRs3KCuCG4BMN+u
EbU+8Qj8AQR9Gy/Yj611XyY68puFukCgEWS8Z+HFpT1knFkYr6thkKdlIGurSncG0DFn5AgdIodl
xoV2s/IqJ5uKu9BQ6ui3NHED+KzbSKW6rW4KC2bnFFLbdCWkb2/Xz/OHun+Nmiee2uUrsbJlO8G6
lHJ4HFUUQpmVluDYEiZHOinBhGIoQvQGjQ39KPV4H1UOQWCyKMEW/6PydrFxeVY+afR5A/g8YB/D
dzpOWkoWSAmTfrO2FaaHO95larujNEs3kw7j87bX9Er7D790X7Ndx8iD+VtAp/AzG+eZv2hVc5mD
lI5G5ZmaFHw/papNqhI2A2/H1TJNo+ZlGRQP7cJKeMCwewUl2uWWwzKI5xD1R4zMh2cbhI0+PvqM
0yZUKOrkPqjsTzhtMjOz3oKbJFQEH5iZX3omoKmiuaNgURDhXD1LVdWYSJDrbGudSOA8q7pxpulc
CqmNlxGO+V5kcQoVHjVDjAkJeilZqJ04n9o2K/DMQr/TGmv4EmhyWp73QxnUq9LOM0qqbzSVfya3
QVSdD2HYmrea1VXtmWOWc+idYm8be3RA78Ze84ZuQCzmd/En0HQihYS2aZwOfWNA022aLX77f81h
dsVS8AIoscilwHlEHB5GIGb+fDVMY56ECP9TBOqIPxlX4PVBPaa7O05rhuoHYRA42BMlWhzNLmo8
U7lpur6ZFk06SvEiUYf0ulQUXALztFzVgWWFC9keNf2LrzkJhjGWOttwWzKpzm4HuX9ohZnRzME7
4Jk2NrRFUg7n1SxPfyrky/Ep/LYlVTjovR1+Z1Gev1ZSxVNPsceX+UQbts9vT/2/sIthRMVMDQgd
d2gRXfvAo2+DZgQ5CuWKkEId1FPO3xDJOw/gD/EEXkl9fA8hWSHKZaRcz1IfnDw1DKfaXk99LgN7
dMO4GBu/M67qPFOvmaYREEMMqC4kRa3z1VwXmvxvGKp18UvKh9j2HCzJZ8ctyijIKi/O7CD9bc25
n3EnNag7/coCclxwyluKz1Itt6yfiHC6MnFP6W+b/t6FRLhvk7evlN49ICLCjE6fi1yiCd/Q6Xal
V7yEYIIdjgzDnR6Np3YRKFAP4NedWF5MqPuODv8jvAO5cvREpPpA6nvJVOGLYe+LFyB+mcQ7oX44
hg5AOEbSl86amIqnM8Q7kfm7ULhCmyujOV1kSazUN53kJEYLIthJ40U/NP2ya9tEvxtUKViajR9P
X8zE7OeLxkyy7pTbnnIbLdU7ue1VEpTQLeyqqkAwKFu4hLL3OFJUbJMerD1+obRnG5usfWgJITEm
fNtW8HhY0MHneIo7Ryz8eOkjoSWq5jOsDatVjKhp6bCt3CguDhAOf8iVgeWBui4NK9KvJ62V5c8j
OHr/UAqcrCoEEY9Zs0EAJkX43IOCYNnxfVQpvEtLHHyG/F58tgPuqf4Yp7b3lEQKqzV/NhdSx9W6
ZTcHaVHjPW329Ul7/BR3746pZ+S0JI1e4UepB4PqZmNNcQS53DDpeGkHrImNtWCAMiSKm5UCNNnF
nk1aI3nBzHsyM9qnNXGKAXNqEptgTQlbrY/EHqnzOPZQsYFAw8KAhUVpFa8fxF4vZ2bv9Fa6NjJZ
0r+L2Gl+4oyvrdJZs/3fweQMJb0d1xeg5UyuWoXseyXkl9G/kpK01mMXlVyOD5Py35jLJWu5iW3N
C52h8X/5/ZStMr9LT3cZnuyJRP16O9OtHh/q6ZUqykO7VAekhns5okRGUrQ1x2tf4BLMw6mHWwb8
Ptzg3PBficad8vgw3LD+EBdD8EgTTm0fuj242eoepzoWCgyx4ogvNA2LJH0YbkwqUmTOTbvO1EDx
VCf0J0+3ikBZKmY8dLDJpDj7HhlJ+Xmo/WGl1+NjHtf+wuy07NKs9LtKl84yDt53shwH55MWNYt5
6OJrqXEGr57iepm0wU/Lb7UVvHnNWAStw5rQMfqkv5tlqVvLbWreZUjTVhmW5gHW5okU3FpYnZsR
m4xGuJ8XhrLOa+NqxhZdlaMlV6tHNw6ta6M3FzMG6oB+KVbqRdAVV01rayU26Eoofz11i9tukSHi
nTgv+sdXwpxnDmYVyi9Bjgr3yX7m77gif8LMBiratusTZXuXVTdIDdMruRh7QTrNwzAXkzP+gobF
Oev/+VqdYDTDBUKNCb0Z2tlxmJPyksjOVX9NzW3zs35uCu1Ol7P6H26fZ9l5rXSoxatwzKPK68a+
taGFmmXfnct1Oa/rxs/sO3uWrHHl15yl7jnMiUVSG8iBXHllUjfhaS55quFU1XcirX54LaHyzEGk
iWuIuA0y/gKy7Ou36B1NmM8W2gmc4Dawyy7S2NNSUQFLGFc3xxT3kbbx6hKSoi3b+WMJ9aWIAzgI
ij751MHLhI7hONIG2SoGo/aN9dAVSfNvbwRpzi0weVr1tWoV3w2nbL/Zmw4xKmocyXnTt7DN3N7u
+9oBLxRDc9CWSzXIrdu0y1vjyhLjdREk2XlQc9fzl1o6ZnwdJV2ngOg0k3x+SnObNKe/G3xXRfAa
u148dBB9oiZjDUPKEkqhv92jGIqFGnd38fywexR5DpDEhogodEeHk4tApDG1obvkT+hXH4JlXrJr
cWdimcJsLsi85ONn0TfVyjB2KpRvFhmZOw4coV70edFYZ85cR+HvvLLHK3lQoODMSer0y7p0hvZ2
tHLbvE1sv07/M7Umms7Hzg+uelUr1Dv04s6wymHlxqE7TEkRGqdkt012gn39XrJ7FOY1xZ+XtVU8
uGshhbWFcC4XxjAb8/K/MedsFraCgLLduO2zHeFJ9cQMabsa2UMwYuyGVcsL27vEH5hVXoKAOioS
R0NQgmMT/8x7PmwerbJzOl3qk3WX18PCt9tZ+q5ik3rZgTc3Coe8rtNy7tr7RlgEqFu7gDk18q+w
v9RpSX5Xi69jMzbD0kb7/b2RZrv4Jg9Nm/6Yw1pyy82KF88pse9NxO73lOg2iU4oxN4OvGsMk151
vTjMdGB8wlYcnBmgd0Pf/tvRCT84DFVQcXP8aqPB3UWeoJqwZt3dtj6E/4Q8V2O0hQouKN64BH8g
9l7xg0PzLQwvxF1F1LmMXIexN+RyHMehLK0le7b1ZerY8O28sUl+t7oV/BcniR38DlInu04bX/UK
Rco92y65TmMOdXQZYSWNHqbLNLv05kiblSWtoZFcGnLk180pvz3lN1DXt8Ps/CGL0lcDTeO5vyVV
gMkUQYMF1tO69ijQcB78yzrZjw7CXVCj/4OO92SjeoAzA0GLTp9Vx/YO4gcCTaxMjgAZsqsQXaIi
IKG+JN7JcWITZ3ZwlYfcZ/AVe2i8Mc/jG26py0ukbGF0LWMxeClpKMbuJamWo4XWGsLKovJDtrlK
q2TSsvebOfNwklOL+4RTiLd6UMzjVz8yuslr4xRmASuR8TPsqjz9EwTZ1K1VayhO1+aeoBqNZue9
WKzL146EiKd2hdbC8AKXZorZEwFqX2jFISPKqc6d1M2FBkrdYcoTtBdh7ywga1rCXbkVKc9iN2EK
IcvHBovXGCyimgsUie/1wo8gsqJJiwupWcfJWEz/2JakxoMrtbEW3ZuOsFepscvwLxDdDGrvCjap
XLqjHSjtRVzq5uhNSt7l93pWLcIwSapTjnvKce9CI+fFn+AR255XWrg9POIIGQduT2DE/PiFG+rf
yBJDK7gbWK/hbBgpzLO7yNo4qOKFSZndcKdITbvIgpcg7E8cMWey74D+8oEcJ0aToxxHDwdoI1yq
NuH9nMiizMXI+OJrNHKt8hURS2+5s9mqt3k+6ckdy39OtGX+qMJWtzKcBEuP49f199YaxtDD3iLQ
XFsp4ugLmdm8rUe9M7iAJPtfm370fPgF3b+RkmraWi0q245PofcUeqAHb6e0y4d/k1fPZ4pt/C6n
sdMQXs0W6p6nJPR33SEUSeLwM6cDhV3K4Rb33avrIvnAMUAhLk7Bfejox0vzMo6+8wYgMbBpY4Py
DC7Bb6NKjESp1m3kGxdzHzvRTRiVxaXT+sOlVdTWqkasYV1XVvurqwNEJiN6Q9fyNfwJImPIw695
yHlzdw5b+77ugU9+KPFYx167ES4ZwTwmN/EUyee50ld/eoNyTBSnfSIv7MwOTxPFNhbFZdO3Y/H6
oY5enSgO5lj8pHBTZbGG8lfQo/bIncPYQCSRFxXucD1XWAjEBFjj5dZ3cymErMXNB0hVgC8fSYIv
kTthTsBSENAZvJqTmccThRLBC0iNpF53GAhM5/mMO6lnlcbnYXPkIxP3PsaEyx8al7RKt0qr1rik
dwxYNWxOVw897tKDDLa3audkZFE8sraI7+cx1uTlVKuTdZ0mbaT/qxqRPyylUlzqgpkwGz83P/uT
CZBort4OwstHLERfvZPOwHmYEkEt4OaRELcGjH+LsTAYZf0L2rLR+TxjlQLt4QoNurzBVaihu2Is
SKo8geMZW4aPpsTNxeCjlRxcaPZumJyyAWTEFQPJwQZYnVWlLLibvJ5rC+ZoO2hXGlrgSYiCyxml
ZNy4g6L8LoVsmHYxdQchJS4jpXajNlNR9+haUy1HfFjcscSvwlMjqetuw9KcL6kTwyVrNT8/y6y2
V2/roZElLCLU8cxp5fzLYJROdcthJQ2eoKPeYtePCHJsOsNL2jbyRhBEdnha7zVy8UNvETkOQx18
632uL8VaYHvqEI/IpZvBzbTu3yyVrIs40/6k1qgsWfgE983/sXemvW1j3Zb+L/2dBVIUBzVwG2hJ
djxkTipDfSFcicNBnGfy1/ezSdGWZMfdfhXgqgETqHcoR5F1tM8e114r7uurDan0RWnJBrPsMnvD
WnMpG8610/avXi7E0OfRn+zzXN02j/JFyKumBIFMkqqWbZA5pc/+3hsiTWD7TOjPDjf4R106BBNZ
KRqrm93bgNwEyDDyu1HJ+Dle+WFHGy0CQRoSNeTdULnbuw2Bt4ADEhTRterl889e6bTzqyZQo2ht
NKW6+B5pfRa9szzDB8q60KNWgwfaWPeW1SlfN5Bbd2ujWNTR+42q18XKs+23haJ4uQ3itZt/yQo9
iV4o2MYUYM7h/977XpPmP1oIycvurQ17AUXDcvREHDmhb8BTwwspbo+gObKzTYWQgArxrMIgNOme
TL5XGo7wTFI7bfuUz7I2osJ+IQRBtBBWQBYNFzw9931rS/KKlYU0q6+bRb1I9aXuBJ8DjMUtl57d
p9qN4aTKham0ygfF0JulzJzttaoEPivQru8UIMGsjVW/UzZ5pVzEZafWn2qTuh214vlVUZb19SZy
zXz54t/Ggd2TCyRXiUcgfKT2nu+skMC4hu4hvUWGHmPf+a4CegQLNpmcUJRAQilYm0H1CRueTG7A
gtF2xlnim55ZAT1E4FBHSeLLcBB8Nlua+yZnhFk19+Bdu44CdX7p1zZcBTCMpOp3j1/hutSb9DJx
+0b7nCibzRtFnQXpctE4/plCFEfgqbVXlT+f/TsLM1iZNFd5RfagvzG1pl51Sn+ZZtEKhoFuXanm
RW3l9dKatR9U1/+VmfPmXZD2PxeJYa0YErbQTSEVUIpoQGZE4YWeaLdKANRmnsY3bTS7duqqWKVu
fat2Ub2MWt1aJlloXXYlHPuf50VJE16FiD+7MJrQuS42XTfrXox961+fzG6huHzM0ncSW+EWFMbl
RyhGsHQmORAysx7wANrIyAYPymrwuIW3a+lsm1tMpoHdPruT/nBxmK1ltuTJkaHHB/pL/beb2MZl
UJWbMnKvE92O3i7CWaK/T4zcW1wqXl2aK3MBkhZijbnS129Mg/HhKhkKK7eMoXeIOxPpxSK1rA+z
eR3kV3WQ5J99rwmrFx3jbY/cwI39PoJTxBfezaMEY7xuCuHmX7hR6idZ9xSusJ0yXhijUY9CLfZw
KW+khYa01yQibrE5kz+V5ih4RiLlSL36vF6mhOi98klaCKCABowktnZgZVofdKZRzhsU8fqo/VjN
4pjVFMfENxZm+HVhKWiW2DlRHfB1m3+wutjTz4JRzbhsPLe58qxazb73XVPFa1ZfgvR9XvnlSutc
173sMlWrP7+E73EMzek/YW+3Nz8fwRWK5NLW2PCLsoSClOIjw0HQXlKd3OO27hrnAuka+jhAYUDR
7pJEW8KeL+6HUc1gb8/KFx9pnIMpZFGZjgGDyAXXZNeloerUZTo98mtfa9TmjH1OyHdnhpuuglg9
7wO0n16Vdlv234x+YfUr1+/n80tDtBaTUC36Mz/aGNpZWGsdPfVgI4CudlMGLYWyY8jWVOpfdW7T
90sncMz5vy92N9rdk7PANz/ee7/pEwkEdXJ0Q1MSHzdwXQCAAGIw1SqyFgrLBo1zgfgNPnBKHAF0
IcPI2O8hD4dsu6N4JnCvLXjsOUObh7WKrAjQ+SRE0y2SDteu7SWOXmlOm1bXbp5vVlEb56ym16r1
plo4nr+u0qZJGCA4ycoJXBNxj8TNivmXuAC+lZRmr3zL9I1trFkKKMKVkrqv7MrS6zOUzGwT1vNF
OVvaedl14erF6karIxY94e2SuHST6PaxjQGZe0xmRw+S/qRsgQjEZlium8xOqDvAIYg49rA2hbuZ
zE7qYFaVqEYAvo7GOsXXQd9D8P020MBnE8VJG3wvvvILMKzB3hhbSrDfNzvPbF07WnjetZ+FnvUr
NROGgouoSuZLb+GX2XczyCJzBfsQmuwavFf1K9Us81m4ms0yY34ZQKKQriK3qhffbWdjuhcv1jVa
Fxf8KevK88fIFGSBaLIsUSuasdQGZSdkHQeZG9h9HBNZ/raFfWdZA8m9KMfIYGZoiU+GJSLuFAY7
EkfP8GcDtfi+YekiIopZUR8gO8KMfNeftY42D0Mw0NeuyHawmt5flri9cG2Hhtevy9zs9RV76fmN
GaKrsJr1ifK+3IBAuujhst+g6NlH3mcD8ubqZl5Xrbuq4La60dos8C+Fzo9puvm63QT+BaLJf7M2
Smnq9plvrDO2XeBzi1gzhpJaVN9n6L+/GOZgmCIB/HvDfHtbFJhgXPpld88hK6+ZzJL8n+az8MjC
WvwQHDGnvzctdpIZTg5vAE6TG477JsOi6L1dEhmFnIpdPYFbPA9p+DDHYw2PzowAXCXTE4e4M48h
6fPjJtSta8Ppde2dXcZauIYIe2H9nalx6a26OHc31bJXQ6Va+yXI/AjwhB0vu4WWsNtuzQXFldlp
+rYPweOs+iib+997ewP/o7NhbWo1j4M5gsnUswynQ/Pri+WNlsd38YTl/QblavKqe9sjryOWolUl
TDE7/B5SejDcAC0Np+eg03Zne2MxS2sQYiLAMANX4GR7UswSHsHyw7kmciHPqi/E5+35RBqDQrsl
/RfKDMlOd21PQ6fIjjzdex0ZYfDDmpfxJ3rUdfO3qaaz9ylI/+i69qI8gqa01LRV6fVp88MvFL2B
yR3+d0X1vMXfseLW6lmDdHJ/Vnai1b2JO9vXli92NtrZk2Xsu+LGfaSMNe/L2EG4ku8REmowBnsu
bhCuZDUJH4ebETnAOzNDuFKmEHSvp12n3c7cnEri7gck/88JvZKz7ZmZtOUYtNE4YQBDnN83M0X1
UwPMV3ydmF7kflMUhdmsEi3Ou1njnVV5VLZv1S6L4zXVDUt07BZ3MBw1q81c9eILdWN20ZXu+622
WMYxHKirRqLuRYrIYCtqg6WtwSa7iBpf/whisfRfYuvYEhZ+/N97uHfFv0keP2Z7vGxyccJTBEnR
xOwvTFlTPcGQg9YKwjKyEzImhFN4FT8mgNaJ0g2zvHdxGhvyDItJ/0fv9wzbe9gVZvuYVBQFeaF7
o5zetz1IFFy3a5r5ddlBYokMiGVVnza5Fr6uNVfNP8bsvmezJbRaoRMt2f3trQ+Z3QRvSx8VMGCK
inVmhVCUvrIaxQ+RBQHEES/rrF+gh/Ti4EYHR+B5wswGjvNHkjheNVkZ9Se+QxhIR2k/nN9kZQPC
QL5ZhnBgbgT8em9lpPr4xTst1HsrE4FtFpuAzJIX4pKep0opVrTv4ViEwsxgy0LNCwr2fStbZI5r
d33YX6tzN+xusO5s1deaTs7vd811pbV+8ylpmmbxyvXRfE8NpQG67xa+r33N+zr9HPi+m6zVUNOU
z32sgGut865vXjcZjcFlllqe+frF2kZr49v5vbW9v2ni28d8Gq+arA3jgPmAgKWDjB4TsMnahmqC
IRjp+nyUL7qzNkD8RFhm+/dL6pNPw0aJtDvNvmfFU7GmPWsj9xNWQKEGpEQ1cLm7aRvwx6goUDO9
TgNL/aecKYnzWc3hT/3W9lmZrHy1XnSXZdvO/JWaRv573V8U7kXWbAzjYgaDfY3KxKLqgvM2y/MP
6VBmGEHQrTMr7ryVXnludNmYRddD8Ca0zulA8Zxaffh1RiHdfarDtnzxftsg+2RnBbyxgD6KR/zf
Tm9F8AIItMEEftcRvrdI8WBzStE7KMHW/40wKvI4GsmTHU8WKQGYbh776kNdcuRQDD4uFlcY8wKu
garyIMEzbbewQz90X3ebfO6s8zLskx9JgLj1tbrwFRGB0tX3AMXy4H2WsW1eLGnSnOuzxInXRu/N
EbkMYUXqrtNMCdsvWaj4/VmatEF9GaAqcWv3evSyFbydwlrk30/4v/ymLB8am7zo3v0BlSL3MoUz
Qyhg7mItZqjtTFmFxX6KtWw3MbGAU4YOsQgM4k4nW5N5GauUOM0FxIHScn5ORvfA+80pZOA+wJuC
9GLZc9/7qU3vFb216a4RlYBwzWrSxH1DbrZwPrumkxtv6lCNEeNYKOU7lM1qxVkioGYpP3Onb8Kb
imzgnKLczzA2r09eouroxQQa+Xur+ngbJ48YFa+ZjMoSJoIdmBQ/mjwYJYSstxHKHl01FxEnjTWk
cZ66Y1WEZ5kWjJCT51nV7GEGRwsEsiLyOGjI2WfZtypXaXUt6OP2eqYFYDZXs3p2Hfu5mRFOPb39
B1CxIZjkIHs723TroFad9A1CJ+WnooP69JPjbNK/i3Cem/5SbRu9uujsyrCXlWs4azWghFj3cRSe
yZ5W8ZNSZfGN6VpkfUz10P5U+plSvLHJ8paVH1vuuSkovzpS25cguzVPvNQT5uk/Khctxepkn0wv
2DiyhNyUuf/h9IJxqy2F5OEO3dCPkw0nDVe0z4gq1S+FLLY0jnifR73xELcPRIqRGBrCVBjskR4k
faadZKa/0MprParCZda4sBpkcQtkSUE4CF+YndtZs1h2bh6ZyzoIPyd+846h/nd/05crz+361WbW
estYRccLzdV/DRHWUZONufSoT5b6rHOXfZz/o25CbZmJKk8WKV/6vF6sFkr6HSDhuzIKGPSqZfRa
LefB0jS9a100fuaLzYXVUF878B0tZ6IElCAJVKna5szLox+hKAaZoh0UqGmyrJAT8kVXKBSFIbXp
mgu2sv7WcgWUAlJE6OHMl3ka/F1X2uskbJKl1afOqqz7M93q1lrsJayeJq+cWv8nmDvtqkfvKGyD
chmigNSLFFI2qCJ5dfHNa/qI2WF5GfpafF3wqyyTovFWzsw4A1AYLlutgcJT24Trjo7AWi3BSqhB
G6+7JP1g5Zt4SaeiPTdFt0mvzGodFelrx3WD5VwUntRB7AlS+H6pNk2x7FCCMh2kN93eWawyUYni
t0cYCOEoXU3Cle6q6boVWalZ1lzFEJl9BCppr5BciteOyFAh2QYSKC7eJIvmPPbqS7ttryyEqxpR
sJqXCMTZSWdceaWSnhld5K5N0bwy/OJrLSpYhRFc6mWR/kg8Fjni4HWNalYt8llqZxs/Mt1FTo4N
pGWkNrOV4Ta5fq54LoRUy7AxWuv9pnBnH8Outot3EK3BpwadONxqptCsWYqRXwasAbMdsoFhqF3k
63JgZ6Mx8rVT3FcGvG2d58ZXkVC5JRv1thZyNz+o07f6wPjmWGH0QWFElr0arvXLapKss/3ev30F
Vnfz4/ZhBJaXbT0chSxxlh05eJUHvCVZ+jYCw3OAs5ItYYb4B5zPQi4E3ImZg4ES+cAwOOV1MiNj
K2kiiiYbfE5eJw5st6rlnQ3ahPhegKTkkBKhdwZhueXH+sbP4Nfr0s4/j6PslRPbCwAmgV616aVH
zO3OdbfQne9dlvdv/fk86C4gMug2V35ZNgFUaVFrJudtaKjJRRHEpveT1rOtvxjZNog+2af7mEAp
9tDErJ02ncQ8mv1CgTcBl6Ykj51fzIcZExxWW5z8VDr835rBtP6wPpaCZYn4GSb2kFEIagP28uQS
8F+0b/ZNTLX9prdLw76GtVkpviu6qXwC7zxLVoskx2/Wehw5r2o/ss+8otCJQXrYXaVAndSP6ANq
zXnlhwmULloIZ/iF6y2C8IOVuvF7X5ll/cdZrOrRunc3AUxrTposlpZVNtXbFx83NO4ESPl7H/ex
KopH183kZVMWJ9MI4aHX6cIyHRXU2r0B4vX40snhKBuG/eB7A0TSgwnodkVNcqtdH0eNCUHCZNHP
MMBHWMWBySMVA4E50zA87r4BJk7fmX5f6NdhiGLhv4oVLuJXG193wlu7U5z8ItAz+BiWoV96sOy6
bbpJL6wqml8T7rP2W0ZeorwKFD1wv7tG6mjLbuZp3dmLgY0GRsj7vYF9uoHd+ZEYKrIXk30NoE2W
diRA0eTY5dsV0KYN5/MovLFHLS7DBrojw38MXLx79kXhy5gM3eMR6vkM+3pkyRxyGRp7lMQIYM+E
fWY3hqKLqcZ527XXwawtFW9pM3pdVYGmwF3lzRNNwL6uc5Fber8MM/0qrhv0RiMU3jexX3wA44dW
guWm9OMcJcybr6U5oxxeJqLwIVIfTZ+a6aquW6f93AT+YllVjaldvNjfYH/2k525Tz9Q+30YX+VF
dykcoHQ2zYCvjd1e/MddCodsB9A2TZMsTjCa9605NsrY9RbwJlUqpFbY8717A+IOHnTGBGwknHyG
+T3i3pi20esT5QQmb8PPd1K4Vsu8yHIj5TqtAYBQZkVOudaMoHP/CfIujdcQZ1Tv7ayN+ptF3fTW
r9LfzN77lVlDJrTRnGR+ls98zCqi323fqmozr/99Ma7RuDCGJ5zb7U+38X88It4nkJB79/aEzBod
OtHeuFeMnMInno+tGILuJBx5b18D+y2gYemeAE8BAPUM+3pI5wKXC1bFzFa0qZm/7bs3JHJRhtTs
4rpRmnm0Ds3wrFDjlNVsVB4pdWvfm123vh44l2ZYlhcNJKTlZ6W1F8oFnBjR/Jed1x5dua7V3e7M
7Lt1N8u61y7NBHXV6Un7j6rnarwWwjZ7nWdqszRkG9fxq3pd5031gizZDiFs+rtPWaNI5j7i63jV
rq9Dxor9A9ydJHN7vg62b2ZNDAAIwrvUQgJUJ7/H4Eb2+jtPN5ClsRoB298ANX4eck4C6W6xKjN+
EfAAw2LgbWUHfTfQ1lXgK7BUmNcadHrKh7Se/YBWYxGhkO1kafp9VkVNv9LbeeZfQUZaG+myL5ss
/Gi6Dmu1Remo8SprEiv4p0Aw98XFjS6Or+EJo/J+M9oXTO3k4Vh/AGtOZbBlSuOLmwoEIaxi5xk4
EzCOsdMxeTgEEzTmDGxSUyUIe8C9hxMUHU1ZxqiwXGB5z/JwAwp9z65AiqpgMllw5B1hhNm3q6QU
jYTATq+L2ko2n2ZNYrRnSmNG/3ZO0m6u55vCvLadqP5at7nyKoYBRQZ2S0RufRhsoUcxbUSstNSe
fUKFOT63ZpH7BmFAdxU0NHKhvIJupYd4hcHs3FnFKLWdV6npf4+7vpUxbBfCwqLWZHtni844L/2e
jl+krjV0n88aRZ+/Dkpvtgp9/6erxl9JbJNztVkgsG6Wa8OIbGD1WnaW95m7tG2NHnAevSk0J1p3
NtKE69RDtPzdvG6b5KUuHtsysmT6lNnf5v7PxygC5XU73hReNRB1Mt/CC+56U/UvqhkaM1APcc1E
2vne7gWmx/Dt3gdPmaP0BUko+RFpAdO5Z7FjPeDbXegmYAQMnrvJoFiA0rv+VM30tqxTOMF1GtBG
sFyoeQXlaW7nH2ugrV82XZq72crXyo3zUfWVMnpv2K3zRe1qP/7oW2oYrvt+VmRvPdUM33RQH5nR
KjYj6IMcu/n04mBHB0tG9bSlPUrBInLxd4amEYFZjWBBYaRUu3OwY5eZjjGLQKCBhaJ539BE415S
TMFV3TtYMTTkO+jZDR2dZ3JRUgbtBW66zLq0mWGKBlhvqwcppKFYuRfZbfa6dDQ8l2O11s9+HkMQ
sFQWlVXdZItcr1YbfxN04ETV6srJWNX86Cmq6ty4m2HVkWmG052XXpcmH2CoUt/X7jxSP1TVQm1e
YvnWqT3Za/4U0eHCqA72euydXrPQRzETxW9Rfezz/Qlaiip0lNkadsq2Du3/RixF2J2IJ5/Xan5Y
CpMdwhGAKbP9QeFz0GoOgnllqU5oXWdRnnhn4AuST2VkpfaVmmltuM7bNlC/B0FppA2FMpC8aunH
i7UjXOnFMu/ytLpsNHd+69cREnHLaj53s+8vfmz0Yxz3E36svPn161EVQZvXTZnigEqhjUZnhIDE
qd85Mvh2GcATS4VwfosVmCKmkOri6OCpQGRtDKZTxBSEFLMPls3+E24AcVT7mSJvAH4ZGCgElkTN
/YiZbHxNzQq1uw6djWu/MUrfK98UdRNVv+ZZ1eWr2NrkprX09GITXHkzZ6Mske9w9O+63c6Ci6ix
tE+sdTvZG0ehyvpUNJvYWrqhGdUfX8xsNDPC1JNmFj9KTy/16k64xElQsA6SzkPX+K6jN+ggoNqi
6tKik17zZGXCWAacbruACLXyfbiUAlhUL++GGc/puDzgx6OWFjkF4QHg9wBwt29lvgs5bmF7ynXi
zfqllfRufROSaL6KB8nTztC8fM3QuCqyVV0EhX4mfDnWpZo4zllmunr11cjd5FXRaFVz5gMwaFma
tRwWLmbNOxbgMm31YmyjsfH9P2Vst/VtXDwSMnnZjrEJnSJg4Gl7cCp+BRyAaOoOT86usWFRc7BR
YwcPRzR5NOmpkK6zxkhMF3HKI22NjUcMjYIDInwoI/dtrXEwl6gKFtcLr9dQG2/DpFjNwsRzPoY1
/E3omnrfzUpTupU1dFEio+jnn7u6yyLZ1BHhDUs0OGJR4/BYVl8VME++jma5s/nHDIP5S2425maL
p+cUVRQ/pnUgr5qCp/UXen2kPtNC4k7wFBkEQCZYIeFzf19HusX0UVgR3FKC7psapSYP4fXZLBPc
gYPgKUwF7J9B/Sxy0fLznUGFE7Ze4s+K9DpJ7JnydxWojCWMLm3/iZLGr7/XYeppq9ZWXJTWYKoy
1rEbWMavjvUvlDTcTOb8RREq8bpJSv+sSpx1NugjzFJAyatkPu+a717ne3PkfPvW//Di5AYnJ82H
3zu5z14S3Tzi4+RVdz5OuhnUd6LTvLOMKA6O1gYN4204JdOboumAP5EtMLReRIt8J5pK8SkykYCD
aZ7wz1EeDmsjzkO7IhR62N+B2eld3AcouISvDbXovNfWRm9eLeJk7r+3DNiTmcSaTvvJa8ow/9o6
Rux8UkrWxyH9nEVW89qOlGDzPmoLoCugGtOPvVoXzqpvrW9qZSHGmxRGmP54MbXR1PianzC1/NZ9
BNEuFFyTj8NsCFgMxNh62E7171I3lvtRFWXpeVxJ5FX3xoZFsQkxFZo7xiZ4OtSGWG8gEAuJ+LOM
7bDTQUuNHTGBmcA4j487qECLPvWrNNxgFYu60r8xVW6znz1U2dfe3FXhlTCSJFkGRPf5d/pkynUh
eMyLemNvnHCph64W60sLbd7owjMa85qmR+R8CzoadK8MJzarixdDGw1Nf8rQvt78e1PFxWMribJG
Ohkb3Ezghggh4qfGkdf93AL7E2MDiAkEXVq798ZGo0sUB6b97PuAOtDMgmmaqttnbYANC6771Sij
OoGdCMenCop0P6BW5cKqUMvIr81mMU9+baLc/ph6XuOubC8xtVufTlqxLmUMUMtAAI2ED4WMCCBE
zM5MGRvkzA/s0vWXduqn51FW38479yOltLaKKVAvF5r/o3NM5R2k8+lK0cIvMEV1Z5u6sF5pfmRe
hdHsQ5G5r/2e2B24enDuOI631vLk3UJ3XtFN9s9VZNzQJ9K8D3ZQOWuXmvcscFBeiPNPm3ndrDvd
8VdGM4+/5Zssex8Z+VvFMCq4aKENijpTW8F0etMHTXSGlPR81QY9l8WtuiX/SlnFYRgugQJB4UJl
fW2Hbv96EVhvUjj4zrzKCS/KnC1yPTG6V75w13Z+vVg6XhCt1KT6B+w4UiQb5B8C47KcQabr6o19
rqYxB5kXXyrdT8/yZPM6dxHLJFwBtvbMm2qj1OdmV7EIkLMSkA7LAbnbzdOLJLKMizaK06toIcz7
xcBo5Beb/iqpjbxZzb1i8StBzOkyaBkiXb1c6vFSY+G/jx5f/fBR4mjZiru/0ULxR5dcH/ZNdqGK
QsSGOCWR4I5Ja7rRUvmTOk8zSmklTNWYVP7/OVc5vmY/RRaMBVEIfTz2W9DC27/R85mbt0lVe9dJ
HOp/58BjweykcXXVsl/iXoZZ7TvnAF03erAKqzkLw37dRe332qnLD8ixOHWwqtxyjZbES43/X1vU
xIKv8wmrQsv1cbPiZTtmBfk9HH7s4Q4zjvu2pZiVBnUtGC1mMDKyuwsUaN0wdwY0AcBmICTfNSv2
7OgzouG05W57BoTn4aCP8k3alVR45EbEi32zqtkPsfTYD66LeWGsUsdrolVgGsm72dz7HMzTMHzb
wcjGNswM4lOUblTFC6AuVRJ/nQ+arzVYRK/YuFdEE0NdBaMJOpq36c9enNfovEgRnjCz7ib+CRTx
FqM6mL8seOFkaHN41cDg8BUyAx6neVNGMv8LgQ7Rb2WfTrKV/YwEqj8aACYrbEPL6M5/gZIVAjTy
zakx8AxDE5Duvv9iXZ6/X6VtZdFVWEh6vFPizwoj9+fRJrr2c6tkl1zXzgvD+lKp9rqBDm3pZSrw
Cc9azny9XcZ596nS1U/z3PvH0sJklfudedZoyd+5UfxKQu8KQdBbxWDfy9Sq7lVqOPqZX9ThWWPm
PhSoCCgu9Tay+zPTsRfrhTP7ZKW6/znrc1asfBVWfVQ4X6sMc1au0i3W5UJDvr35YTbZN36hYqkq
0Y8NTG1Lv4tvew+Ctwos3Mrp7OKsjFplGRTqTwTvfiS6fxl01fmmar+YXV6twzjPlo2HalQ1i+q1
1hZXCNh+6RX/Z9+Y6avea/y12cEM0TWzZB2YsbrS4pY38Bbmub3oq2VTu+6qCKrZykndtZ8vzgy/
UhfLWaQks9UmZhUCTZS6jmbK0s+Ri2dF52cUu4tz06xj9Qy8e3yVG3awermCwxUUmprfX8GVd9vd
xo+B0eV12xsoLQ1cPNeIPVOwv9IFuStAmR3A88psdDZI8/GjbQYxjEDBrgEjhgZzxNVNGcTQCIEK
m67c86UnHs4O5nTGQDHJPhef+TCDCAwv0PKFUbyOjZnSnVdu+EUK6SRehXqhuq+6Nuvas5nWbLr3
Xeh4UEFU/G3ftNZ949ZVpn1pzDYEbm7XGUikYJPk2RdPsz2NQYIX6yTIsf/jxd5Ge3sys1iFN91D
by8d+Mnb0+rH3Vv4bXBCwgB8Z2ujuh7tXg0FUorQ/fqTZQTKQRIOwevukkKM+CECyB1bzjO8/SPy
tZoQEItmM40XFU7OPW+vxQ5sSfaiu1arIIvDVZJ1msGewmYV2lo4W3kQsFafurz1XsPB7wYfrcJM
Nmsv71t3s2qKzTx5X8dt9beVI/X0oiC6zVclffu9F7u4KTaPbmzJy+6c2MCzD46M7gW8HntOTPtL
0gjwZZAxCXr8zonpUgYxlIbvHJZoYSjfzVdBADNBgs6Nv/K5LVv+ov00QmZf5MT8Izqn8uvtphGh
z8a1ZoHjgImktC+E6bP6FVl+Vl/CuViBtRQBHuuLNfeN7hKUkNb9W+t2eaaGgfGj8TaORULrK/kL
JeE4e5Kr+3uTur69yeNHXJW86s6iMBu8CoNJnWYqkNw7VyURU9YGcEomxe2eRQlwg1qX9vxdzjqF
xcHYwP2OoVSm7c9xVTjRPYtipM7bMKIQGLLgifctitFQ36m0V1+nYH2996X1ahGqQfLe8U3WRmfF
JvqHPS5zndpeM39t97ETqcskpJx6M8/UTdwjz5RGn9ooq+xfhpG3X2aNoXhvAujpzmq1SpWz+cJr
isuXyDhERiEQ+r3BfbxNq39DSSMOayF53RQdab2gIgiV6kiztUuZJPSEwlYEiHGyxt1MDOCtFD0T
5chkcqKQLFkT+dPIM/csk6Ow3zM52fsSShmmYkygIGjfNzk7yjNFKzQYbYBEhj90JTbXkOXPN2sz
ifqyXNpG2K43LiQPdFYD/se3UjHD4nsdxUaxVmAJjtdukNj5OkwV37kMK6e2Xjzadpr+ZKr/1f/h
+eXNQ/uSinXHpcHDRWyhpgWJMcOn3GX6uDQgOmxFQcRAuk8Am3qFsvdHTCVnE6boYRo62Zd4O0Ab
IL7/BCUXiRfTLmI12zqPzDXNODCh9tWC13mQWGhfMl3P0qti2ORbbBaRmy3R1c3Vs0rW/WiAu8pl
Q7bY28tAgVZmMe8qFOATpgQNXJeq7iz/f3FeW+aS9U15czY0Uz5USHR8vC2qsCymMCI/fZ/4cfk5
+c/+0NN/0dZ1fe7S2//6Hzc/Iz9e+zDb+D9KjOXQrT1YNhh+seG3fvLvCW+g4K9+8g76AiJMYNYI
eI0P1homsbv9scKt+Asm/mFzQAAd6hjxd07qd2fx9MccD/XpP/PkRzg8ChU/uhcZnn8U4GBm1NPs
5A6fVCVm7B7FwoQEHkwoW413R8U7nuBRHCKC/pOjsPnSMQuoZOQ5sIrFHG9lMq8WYV95xrB8ekch
fYwjrUJmr2CjmPIfmANumR3uGS5+PKMxcpzeGQjl7NFnIATfjMAEXsPDZGzvZsxlr07n2gygLzKh
XY//lMN82gH8aScBA9LRRyFtN4KndMoePQoDJwIIF4O5+/l/v5PYixzMCv+TW8FXfh81hLpFVtBA
AA4Pf+GeQUCvDDKUU0CSRZ7x3E/vbiyOvxuLv2SsQip16CORFwRjQYeLGCrPqZ6BEI8c6R+InGxW
k/RuXeFDVwldJzNyRjzDc6rhQnbjjjwKyaf4pKC57j7q7s2QroYlSDPCxvAHTjSfouFy9FEIyQ5F
LCi5OyewexTIncC2KTLEW1fJBfrvd5WPZNkyLDnSKhiXUvZBuTF+6ZJFHxyF8KwNjPSDVZxsAD0s
j5+fWpI22RB6QcM6XhAO/PAoBL0wUJSL3Zyqr5Du8pFWga8A38GOxzZC8FF3j0J8haA/qNJP82ZA
En30GViYg/BFD8htvu7DKMrmKIu/0g8bzWV0S6eXSWwL4x/t/3Rvk7uU95mlOHzBcCeCKR6eh05i
4oW6+/lJ+kvj+PqT/FIkT5kwjaHjMKFAeJxWBMxu2/oTJ3KSR6H9iQsi24Gs229rr8OjWBBFhfNh
m8ad3M0guB/tJCgnIPVmar21BgLyrqNcUKMj8y4jpPEPnKi/ZLp+9FGwkcWAAtrM+ybU3lGYf7EU
Ty4O8c3wnGpXwjw+fFqU4jabOQBph+fQKoy/aM5IWrUtUk/WKo4vwOSCIBAIfGj81g+TKpNRKrcD
SrYTdZQy5joym6IIlX3Ewd/sXQm6U8yRQRZu7eRUr8T8+GCBrDwFFdifbTv/MJviKKC+Qqp525c5
WXM4vuTCHFgSRI/kIFYsiBWQfQiH8PCcan0hhNdH34gZQz4Qur8Jm4Z08cmt9fGtTi51gCzj6DOg
XwvYDUA8A3p5DmosAHEm0GYhgBmfU60v5sc7SGnacvMZYo0f9cA5DKM+OMeQDxhj8+nZg/YnKgu2
I8gbzN+k09wJFEg5pa09jBZ4gkfxJ/IncFW08Kf86DBpoD1Bq4bbs+3qnqqnFAK64z0lvUhgF4c5
JFBaAIpgNrbp9KnejG1id0z7gYCJ6iUf9DfjbyZbpFcaeN0793GaNffx6TSVhexX2b8ff1OQC2L+
vlNzkkdhHH8zGG/JXoC5bbRIBbuXXJt/mVQdjMi3VnGqGaWQvh3pJGTShysUzrDhOTgKiZ+klSIv
Nv6BU/UVIgJz9FHQggCWK8Qw8hy6TTh4qcUAMG6P6lRLLvP4hEIuCGv71BPjURz252AqFuIcCGzG
n59qri1q7EdahUgx4wn4tI8fBb1+uA+k+Bwv0KleEFmEPfIoqDIZa0AvsK0y+ah7btMQ2DsYdpCY
w3OyR3F8BQZRFNyt7JHeF9x7R0EvHwJvTgLItTynmmaKQtWRVgH/OIyS7OFiYHtnQKoNqyAuZFua
naq/FMTykWcAKoBiG/jz+G0fJhQSRelgD8TCoxcZ3vH0CjAR/TzyKOjaUpEjcLVt0BwU5PQmkLel
BKM/MTyn2psQ7Y8jj4K1HZYOaT5sI8fBUYhVAI+nEJudaoK5/cWOqcDglCJpWrDvNH7fD4OG4JMh
dtiOuU7VS4gg89H2wMazSOhuU4kDe4DVF2JMMFSM/U77ahyfVQmBMbUoLnP8qAdlB7B0ECK0eacO
5qleEP34VEKyKqbAiI/e5dJ7YRRskYpJ3CHOTtZhHp9gikydMGJOZcfBBRGHyQIS48+ps32qYZRf
/EhfgdukJIf0eBs7HlZgc6Ri6Gqd+BxYdO6PPArySIoKYXMdz+LAKnCbFOWiTX4/MucdTy+5+gOY
ETgLQOJDT3zoL+d/0bggo4KS+7RDx/E3gz4mDXyhaX7UHARgCAkgMKuRrfdkl7uEweLIm8HwS3is
hGdzeB7eDHyEbG1sb86pRtHZ8VFUSJ1Rppya24eQSwkd1CWQLW/bx6fnHvQ/UYoz5WNzYwqPB/Yw
4PSFEkdI2OQ51QaNdfxRMAKHX0iYjodP+mBELhtwouo3eZFTvRrCOXKkl+BqsOQG0+rjDpNce4Zg
A2PCbQV2qr0q/XiHSZ8GNwH9xjatOmjxby8IMmWnvcgCrdbRViGEi3D2DjmkXBG+9b2yA0YJJoGI
u2yP6mQvyJ8oO1RuCBw7v08wEXKfQ388Pqd6FEJCdKSvwCrAiQiT8uNukwvE+h9rb8M7nWAQ/RPl
BkzkM0hIt8PfAx/BhhcMPUDT70qzUz2K41NtUR0Vuo8piD7s3enovDMa3vqIk+3dHZ9fUnkJ8BKH
+OjFGDv8XBuWA0/UHubHJ1WMekihUYt6HGwHgwJgAhgUtjnXyW4Hi4jCkY5SGphCNj9tBx96CZoS
og/NFH20l5O9GscfhaTaLHHJhvDwHHoJ8Nui1ApV3okfxfGZhKALLbhUplbUQQHGBVkINzbIijGT
GKPV6YXR+Z8Io2APLchUtnM+7GwvvxRU/5BR3S9ScyVP7yhE1/BIX8FI1NINEQt9/IJwgSAppXtx
T0xzmkdxfNUhm7GSUYgmiDwHbnNo08jdgOT1RMOo8Se8BIaPtMIOc8Th1RDaUciRhzPa9o1P8Goc
n1aBBkDJlBk5p7p7BlKJ4ygpyYTK8CRvg3m8YyBJELq6uSyK7X56GWkw40Ip8b57dZpncLxHEHzA
Quim7p3f3lEYf+EYOaJTxweYf2IoPkcWk57k/b3fOwqR56LBS1Qd/cKpZg/mn3CREDqRVU6T4IM4
AYqINgV8uCfrG83jMygyJBs0sojZP5pXU4IshonGfaPiNJ3En2hEAI8AGMOe5/AcNisl72aD3LS3
acWpxozFn/CX9gKAHVTg+zFj7F0DrWMr8FQj5vH5Al80kFoCI5miPIeGYMKxQVWubUmvTi9nEgFr
bukxiDqSA4Hei7DN+Dw0BNlnYooxYkPGdzzBo/gTl4EhBb2HCTH3sPWAbKqgQ06bw5F1xT9gFZB4
C3XEbzbdYEuA7RLOodEbn6A5/ImICTGhqYqG8/AcmgPeQ12Aq5oAmKM/OsGjOD5iSqsWdjY85HgU
D9sv0MVD+InezfCMh3+CR3F8zOAoqLDAym3d5WFTjvaLNkNbY8KajnXd6R2F/Sca+MLRzvc+wQoP
Q4eKcBprkRATnWgOIWIaR8ZPvm8yScYU2xzi0Esw+aZbZ9GiGq/OqaZT9p9o3UOfw92QvHS31JQ+
nAAq58DoTtQQthyKxyVS0K1B5rktKg63dgZgDLwKotg+PKfqI+3xsh55FKLLOS3lPMir6cIg2ils
S+NRjBX+CfrIP9F6sNjsYwl4Gxm5ALtXQ3jZoBMxzckqxlt4gkfxJ/Ipvm0kgpneDc9h5BSKOsFK
wWo4PCfrKY/Pp0Adg7umK/+7wQUUyNBF62jenqjDtI/PpISNjLHFbFo6OIic0oIQOXTmeqeaPiyO
z6EYYQl5CiwA46Xgmu35B1aDRVSLgff481O9FH9AN4BLQQFhwL403v8DewAqxfovKNxpjetkreJP
+Af0AxnmTGydh1YhqDG4sFlvGp/xHf+fosb/wx+6E/JZeX74c5Dw8W+Lx5R+fvcHppbUw5/vCvQM
Mgt7f1Q0fcZ3H8Vr5P//r32Jn2Gov/PTacg/vNX29dvP+PDd995s+mDTv7zwb/Ob/IfXDT/otr/p
25sIEaD/HYa38f9h7Qx224ZhMPxM29q1u+ywbmvXpW2QDMiZsZVYiCNlslyjbz8ymGoP+dsOIO/B
F4LST1GyRP7TI4L3wlyVnU9aRltOuxE97y1eZYfacb8ohOf8Q4/PVeMxnqeVGv+F0tqlAvpR/+39
fjwZsoBn6BheffTw2Kc1oPNxjwU9xeF0SHnVt2D3uQU+PxbPVbvlqqHOFSOfx/NCkngLdp+p/91T
gU3+gJc2gz9wKe4cst9Cqm80sj52RMN9yf4rEnDf4rQrXph4xkKnr/RE1psd+xqYbSHSq7jZuKdT
uNQ51M+WuKdQNWC2vLOQ6VUcWmg7b/L0ticaNjEBv8tpmxr/1VWU+9O4zq2ILei+2vmAFiWupWjB
j8EfGgLxV+rK6J0Tubs7dYU0KlU+o6rp3+qBUo3onObp6S2IMNLk3IDcemC1FAWyYHdDTLkprNHn
0qpLzf/uQ0BSlWo+ejiUqZSE0aMThV3rwUSX7/Zq/DX3pwbBV27R6dnxEQTe9xb6vE7U0L7YOJkq
FvJkeMiAbSFOZiN3W6jzOjkHVyN5KawfTKaHIUawHMmbUzX/hva+RVsB3geb4NMBJdTSMcTA9vSI
YotcSjaAdzvXtoU0zvUPFhq9ifXWcY4E8BY6vaVqB5MAKbeuds2t49QRbqy5+6QJf8Cet5DrbWxw
fiQPr9Su+clxPYBII8fNergPWzhnpM6IAT0OVDjjdJeCWmr2jNYuZ7AqSe1oA3pAaAudzhw9SvyF
CdKZhVRnPlSxBYFAHvfoXcPpV8FMxtRCpbO4RfHrzEKksyd0fCTNvdQeuaPkIdxCoQzvGkKrhtQz
0dtezZsXAq98ytHzHdVASecWIr3znGkUG8epKB2i9XZ7PoqFS4Y8A9LjY8jbuHcoY5dWKQZ/kBLa
4Z1b6PSOgxec8BZCveckpgGrhhS3Vrvl3sWuiQU0zhnp32UA77qCmaAtZHr/gsflKZLa7oeOtkCj
Hy00+tCtY0Jrqbya0VueM6EMQ96hqOFzGgI6nZYHHno4f65r/QHNFwuFzuPRMznuPRpZC53OE+Vc
PDFOd6ngpPbOggY+KAHOkUv0eroLIARcWOh04Q79uvVVsXLiFwulLnwFhlMa6uqd4uGJg9xP17Nj
3KHBtFDpou+aYuLE2xYaZXQHU4ALC4kuiac4Gk0LcS4rDgCnbpGLxOrRXLp6O/BHgYIavS5XdA3w
cqReQBO4hT6XzQtBXW5S6k3nVNrXaAsjfftM8HCzLm+e9PS9R0f28j5bz860wR/ALi2Eusx8zIsS
0ksToWbHG3YQv+Rend41/T6g40y5r6aG/2r4qymwXFri6eHJbcE6KiV21OwVrakPHUq/5Pq3Ab9t
Ca2lch/egN41fLAGp6TJNaSV53tCmYqpY5D8ZKHWlW/hSa/cG9T7hj88YLqFVldPFGpe+sC6Kg/G
37Ae3UV7rkxzekNt4bq+zW/+gC/JCbhq+SD38x8AAAD//w==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3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551447</xdr:colOff>
      <xdr:row>3</xdr:row>
      <xdr:rowOff>107281</xdr:rowOff>
    </xdr:from>
    <xdr:to>
      <xdr:col>15</xdr:col>
      <xdr:colOff>230605</xdr:colOff>
      <xdr:row>15</xdr:row>
      <xdr:rowOff>153402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A7D88C-DB0A-6053-2672-1FFBBEBB6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8BC33A3-DE74-41B2-AF81-EE540A61DF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190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17</xdr:row>
      <xdr:rowOff>19050</xdr:rowOff>
    </xdr:from>
    <xdr:to>
      <xdr:col>8</xdr:col>
      <xdr:colOff>304800</xdr:colOff>
      <xdr:row>31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290A8BA-A2FC-48B4-BF89-0CC3A95BDC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3257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476249</xdr:colOff>
      <xdr:row>1</xdr:row>
      <xdr:rowOff>0</xdr:rowOff>
    </xdr:from>
    <xdr:to>
      <xdr:col>23</xdr:col>
      <xdr:colOff>257174</xdr:colOff>
      <xdr:row>29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0CE252-D183-4390-93D9-3DB506686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485775</xdr:colOff>
      <xdr:row>50</xdr:row>
      <xdr:rowOff>28575</xdr:rowOff>
    </xdr:from>
    <xdr:to>
      <xdr:col>11</xdr:col>
      <xdr:colOff>447675</xdr:colOff>
      <xdr:row>76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D4CAA5-3780-45FD-ABE8-32FDB5BB1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609599</xdr:colOff>
      <xdr:row>34</xdr:row>
      <xdr:rowOff>0</xdr:rowOff>
    </xdr:from>
    <xdr:to>
      <xdr:col>23</xdr:col>
      <xdr:colOff>333374</xdr:colOff>
      <xdr:row>58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2246B3-6899-4E6B-AC03-C0B30480E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304800</xdr:colOff>
      <xdr:row>47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50617BBA-050B-4739-9F90-82CC7B22E0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6286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47625</xdr:colOff>
      <xdr:row>59</xdr:row>
      <xdr:rowOff>66675</xdr:rowOff>
    </xdr:from>
    <xdr:to>
      <xdr:col>23</xdr:col>
      <xdr:colOff>381000</xdr:colOff>
      <xdr:row>83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2152-5B06-4F5F-9374-3C074FA2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86</xdr:row>
      <xdr:rowOff>0</xdr:rowOff>
    </xdr:from>
    <xdr:to>
      <xdr:col>23</xdr:col>
      <xdr:colOff>333375</xdr:colOff>
      <xdr:row>110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E8BF85-E195-4D35-8768-83675694A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johnson\Downloads\IPSScreenResultsReport%20from%2007-01-2021%20to%2005-3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Age Breakd Down"/>
      <sheetName val="Pivot Table"/>
      <sheetName val="Sheet1"/>
      <sheetName val="Raw Data"/>
      <sheetName val="Consumers with Multiple Screens"/>
      <sheetName val="MS PIvot Table"/>
      <sheetName val="Consumers w more than 1 service"/>
      <sheetName val="Sheet13"/>
      <sheetName val="Sheet2"/>
    </sheetNames>
    <sheetDataSet>
      <sheetData sheetId="0"/>
      <sheetData sheetId="1"/>
      <sheetData sheetId="2">
        <row r="1">
          <cell r="A1" t="str">
            <v>County</v>
          </cell>
          <cell r="B1" t="str">
            <v>State</v>
          </cell>
          <cell r="C1" t="str">
            <v>total</v>
          </cell>
          <cell r="E1" t="str">
            <v>County</v>
          </cell>
          <cell r="F1" t="str">
            <v>State</v>
          </cell>
          <cell r="G1" t="str">
            <v>total</v>
          </cell>
          <cell r="J1" t="str">
            <v>County</v>
          </cell>
          <cell r="K1" t="str">
            <v>State</v>
          </cell>
          <cell r="L1" t="str">
            <v>total</v>
          </cell>
        </row>
        <row r="2">
          <cell r="A2" t="str">
            <v>ALLEN</v>
          </cell>
          <cell r="B2" t="str">
            <v>Kansas</v>
          </cell>
          <cell r="C2">
            <v>61</v>
          </cell>
          <cell r="E2" t="str">
            <v>ALLEN</v>
          </cell>
          <cell r="F2" t="str">
            <v>Kansas</v>
          </cell>
          <cell r="G2">
            <v>156</v>
          </cell>
          <cell r="J2" t="str">
            <v>ALLEN</v>
          </cell>
          <cell r="K2" t="str">
            <v>Kansas</v>
          </cell>
          <cell r="L2">
            <v>33</v>
          </cell>
        </row>
        <row r="3">
          <cell r="A3" t="str">
            <v>ANDERSON</v>
          </cell>
          <cell r="B3" t="str">
            <v>Kansas</v>
          </cell>
          <cell r="C3">
            <v>21</v>
          </cell>
          <cell r="E3" t="str">
            <v>ANDERSON</v>
          </cell>
          <cell r="F3" t="str">
            <v>Kansas</v>
          </cell>
          <cell r="G3">
            <v>52</v>
          </cell>
          <cell r="J3" t="str">
            <v>ANDERSON</v>
          </cell>
          <cell r="K3" t="str">
            <v>Kansas</v>
          </cell>
          <cell r="L3">
            <v>13</v>
          </cell>
        </row>
        <row r="4">
          <cell r="A4" t="str">
            <v>ATCHISON</v>
          </cell>
          <cell r="B4" t="str">
            <v>Kansas</v>
          </cell>
          <cell r="C4">
            <v>15</v>
          </cell>
          <cell r="E4" t="str">
            <v>ATCHISON</v>
          </cell>
          <cell r="F4" t="str">
            <v>Kansas</v>
          </cell>
          <cell r="G4">
            <v>79</v>
          </cell>
          <cell r="J4" t="str">
            <v>ATCHISON</v>
          </cell>
          <cell r="K4" t="str">
            <v>Kansas</v>
          </cell>
          <cell r="L4">
            <v>13</v>
          </cell>
        </row>
        <row r="5">
          <cell r="A5" t="str">
            <v>BARBER</v>
          </cell>
          <cell r="B5" t="str">
            <v>Kansas</v>
          </cell>
          <cell r="C5">
            <v>6</v>
          </cell>
          <cell r="E5" t="str">
            <v>BARBER</v>
          </cell>
          <cell r="F5" t="str">
            <v>Kansas</v>
          </cell>
          <cell r="G5">
            <v>13</v>
          </cell>
          <cell r="J5" t="str">
            <v>BARBER</v>
          </cell>
          <cell r="K5" t="str">
            <v>Kansas</v>
          </cell>
          <cell r="L5">
            <v>4</v>
          </cell>
        </row>
        <row r="6">
          <cell r="A6" t="str">
            <v>BARTON</v>
          </cell>
          <cell r="B6" t="str">
            <v>Kansas</v>
          </cell>
          <cell r="C6">
            <v>67</v>
          </cell>
          <cell r="E6" t="str">
            <v>BARTON</v>
          </cell>
          <cell r="F6" t="str">
            <v>Kansas</v>
          </cell>
          <cell r="G6">
            <v>175</v>
          </cell>
          <cell r="J6" t="str">
            <v>BARTON</v>
          </cell>
          <cell r="K6" t="str">
            <v>Kansas</v>
          </cell>
          <cell r="L6">
            <v>36</v>
          </cell>
        </row>
        <row r="7">
          <cell r="A7" t="str">
            <v>BOURBON</v>
          </cell>
          <cell r="B7" t="str">
            <v>Kansas</v>
          </cell>
          <cell r="C7">
            <v>34</v>
          </cell>
          <cell r="E7" t="str">
            <v>BOURBON</v>
          </cell>
          <cell r="F7" t="str">
            <v>Kansas</v>
          </cell>
          <cell r="G7">
            <v>85</v>
          </cell>
          <cell r="J7" t="str">
            <v>BOURBON</v>
          </cell>
          <cell r="K7" t="str">
            <v>Kansas</v>
          </cell>
          <cell r="L7">
            <v>24</v>
          </cell>
        </row>
        <row r="8">
          <cell r="A8" t="str">
            <v>BROWN</v>
          </cell>
          <cell r="B8" t="str">
            <v>Kansas</v>
          </cell>
          <cell r="C8">
            <v>27</v>
          </cell>
          <cell r="E8" t="str">
            <v>BROWN</v>
          </cell>
          <cell r="F8" t="str">
            <v>Kansas</v>
          </cell>
          <cell r="G8">
            <v>90</v>
          </cell>
          <cell r="J8" t="str">
            <v>BROWN</v>
          </cell>
          <cell r="K8" t="str">
            <v>Kansas</v>
          </cell>
          <cell r="L8">
            <v>17</v>
          </cell>
        </row>
        <row r="9">
          <cell r="A9" t="str">
            <v>BUTLER</v>
          </cell>
          <cell r="B9" t="str">
            <v>Kansas</v>
          </cell>
          <cell r="C9">
            <v>33</v>
          </cell>
          <cell r="E9" t="str">
            <v>BUTLER</v>
          </cell>
          <cell r="F9" t="str">
            <v>Kansas</v>
          </cell>
          <cell r="G9">
            <v>54</v>
          </cell>
          <cell r="J9" t="str">
            <v>BUTLER</v>
          </cell>
          <cell r="K9" t="str">
            <v>Kansas</v>
          </cell>
          <cell r="L9">
            <v>14</v>
          </cell>
        </row>
        <row r="10">
          <cell r="A10" t="str">
            <v>CHASE</v>
          </cell>
          <cell r="B10" t="str">
            <v>Kansas</v>
          </cell>
          <cell r="C10">
            <v>2</v>
          </cell>
          <cell r="E10" t="str">
            <v>CHASE</v>
          </cell>
          <cell r="F10" t="str">
            <v>Kansas</v>
          </cell>
          <cell r="G10">
            <v>5</v>
          </cell>
          <cell r="J10" t="str">
            <v>CHASE</v>
          </cell>
          <cell r="K10" t="str">
            <v>Kansas</v>
          </cell>
          <cell r="L10">
            <v>1</v>
          </cell>
        </row>
        <row r="11">
          <cell r="A11" t="str">
            <v>CHAUTAUQUA</v>
          </cell>
          <cell r="B11" t="str">
            <v>Kansas</v>
          </cell>
          <cell r="C11">
            <v>9</v>
          </cell>
          <cell r="E11" t="str">
            <v>CHAUTAUQUA</v>
          </cell>
          <cell r="F11" t="str">
            <v>Kansas</v>
          </cell>
          <cell r="G11">
            <v>15</v>
          </cell>
          <cell r="J11" t="str">
            <v>CHAUTAUQUA</v>
          </cell>
          <cell r="K11" t="str">
            <v>Kansas</v>
          </cell>
          <cell r="L11">
            <v>7</v>
          </cell>
        </row>
        <row r="12">
          <cell r="A12" t="str">
            <v>CHEROKEE</v>
          </cell>
          <cell r="B12" t="str">
            <v>Kansas</v>
          </cell>
          <cell r="C12">
            <v>15</v>
          </cell>
          <cell r="E12" t="str">
            <v>CHEROKEE</v>
          </cell>
          <cell r="F12" t="str">
            <v>Kansas</v>
          </cell>
          <cell r="G12">
            <v>24</v>
          </cell>
          <cell r="J12" t="str">
            <v>CHEROKEE</v>
          </cell>
          <cell r="K12" t="str">
            <v>Kansas</v>
          </cell>
          <cell r="L12">
            <v>11</v>
          </cell>
        </row>
        <row r="13">
          <cell r="A13" t="str">
            <v>CHEYENNE</v>
          </cell>
          <cell r="B13" t="str">
            <v>Kansas</v>
          </cell>
          <cell r="C13">
            <v>3</v>
          </cell>
          <cell r="E13" t="str">
            <v>CHEYENNE</v>
          </cell>
          <cell r="F13" t="str">
            <v>Kansas</v>
          </cell>
          <cell r="G13">
            <v>10</v>
          </cell>
          <cell r="J13" t="str">
            <v>CLARK</v>
          </cell>
          <cell r="K13" t="str">
            <v>Kansas</v>
          </cell>
          <cell r="L13">
            <v>1</v>
          </cell>
        </row>
        <row r="14">
          <cell r="A14" t="str">
            <v>CLARK</v>
          </cell>
          <cell r="B14" t="str">
            <v>Kansas</v>
          </cell>
          <cell r="C14">
            <v>1</v>
          </cell>
          <cell r="E14" t="str">
            <v>CLARK</v>
          </cell>
          <cell r="F14" t="str">
            <v>Kansas</v>
          </cell>
          <cell r="G14">
            <v>3</v>
          </cell>
          <cell r="J14" t="str">
            <v>CLOUD</v>
          </cell>
          <cell r="K14" t="str">
            <v>Kansas</v>
          </cell>
          <cell r="L14">
            <v>2</v>
          </cell>
        </row>
        <row r="15">
          <cell r="A15" t="str">
            <v>CLAY</v>
          </cell>
          <cell r="B15" t="str">
            <v>Kansas</v>
          </cell>
          <cell r="C15">
            <v>3</v>
          </cell>
          <cell r="E15" t="str">
            <v>CLAY</v>
          </cell>
          <cell r="F15" t="str">
            <v>Kansas</v>
          </cell>
          <cell r="G15">
            <v>3</v>
          </cell>
          <cell r="J15" t="str">
            <v>COFFEY</v>
          </cell>
          <cell r="K15" t="str">
            <v>Kansas</v>
          </cell>
          <cell r="L15">
            <v>13</v>
          </cell>
        </row>
        <row r="16">
          <cell r="A16" t="str">
            <v>CLOUD</v>
          </cell>
          <cell r="B16" t="str">
            <v>Kansas</v>
          </cell>
          <cell r="C16">
            <v>7</v>
          </cell>
          <cell r="E16" t="str">
            <v>CLOUD</v>
          </cell>
          <cell r="F16" t="str">
            <v>Kansas</v>
          </cell>
          <cell r="G16">
            <v>8</v>
          </cell>
          <cell r="J16" t="str">
            <v>COMANCHE</v>
          </cell>
          <cell r="K16" t="str">
            <v>Kansas</v>
          </cell>
          <cell r="L16">
            <v>2</v>
          </cell>
        </row>
        <row r="17">
          <cell r="A17" t="str">
            <v>COFFEY</v>
          </cell>
          <cell r="B17" t="str">
            <v>Kansas</v>
          </cell>
          <cell r="C17">
            <v>24</v>
          </cell>
          <cell r="E17" t="str">
            <v>COFFEY</v>
          </cell>
          <cell r="F17" t="str">
            <v>Kansas</v>
          </cell>
          <cell r="G17">
            <v>55</v>
          </cell>
          <cell r="J17" t="str">
            <v>COWLEY</v>
          </cell>
          <cell r="K17" t="str">
            <v>Kansas</v>
          </cell>
          <cell r="L17">
            <v>35</v>
          </cell>
        </row>
        <row r="18">
          <cell r="A18" t="str">
            <v>COMANCHE</v>
          </cell>
          <cell r="B18" t="str">
            <v>Kansas</v>
          </cell>
          <cell r="C18">
            <v>3</v>
          </cell>
          <cell r="E18" t="str">
            <v>COMANCHE</v>
          </cell>
          <cell r="F18" t="str">
            <v>Kansas</v>
          </cell>
          <cell r="G18">
            <v>4</v>
          </cell>
          <cell r="J18" t="str">
            <v>CRAWFORD</v>
          </cell>
          <cell r="K18" t="str">
            <v>Kansas</v>
          </cell>
          <cell r="L18">
            <v>26</v>
          </cell>
        </row>
        <row r="19">
          <cell r="A19" t="str">
            <v>COWLEY</v>
          </cell>
          <cell r="B19" t="str">
            <v>Kansas</v>
          </cell>
          <cell r="C19">
            <v>103</v>
          </cell>
          <cell r="E19" t="str">
            <v>COWLEY</v>
          </cell>
          <cell r="F19" t="str">
            <v>Kansas</v>
          </cell>
          <cell r="G19">
            <v>207</v>
          </cell>
          <cell r="J19" t="str">
            <v>DECATUR</v>
          </cell>
          <cell r="K19" t="str">
            <v>Kansas</v>
          </cell>
          <cell r="L19">
            <v>5</v>
          </cell>
        </row>
        <row r="20">
          <cell r="A20" t="str">
            <v>CRAWFORD</v>
          </cell>
          <cell r="B20" t="str">
            <v>Kansas</v>
          </cell>
          <cell r="C20">
            <v>43</v>
          </cell>
          <cell r="E20" t="str">
            <v>CRAWFORD</v>
          </cell>
          <cell r="F20" t="str">
            <v>Kansas</v>
          </cell>
          <cell r="G20">
            <v>113</v>
          </cell>
          <cell r="J20" t="str">
            <v>DICKINSON</v>
          </cell>
          <cell r="K20" t="str">
            <v>Kansas</v>
          </cell>
          <cell r="L20">
            <v>15</v>
          </cell>
        </row>
        <row r="21">
          <cell r="A21" t="str">
            <v>DECATUR</v>
          </cell>
          <cell r="B21" t="str">
            <v>Kansas</v>
          </cell>
          <cell r="C21">
            <v>7</v>
          </cell>
          <cell r="E21" t="str">
            <v>DECATUR</v>
          </cell>
          <cell r="F21" t="str">
            <v>Kansas</v>
          </cell>
          <cell r="G21">
            <v>20</v>
          </cell>
          <cell r="J21" t="str">
            <v>DONIPHAN</v>
          </cell>
          <cell r="K21" t="str">
            <v>Kansas</v>
          </cell>
          <cell r="L21">
            <v>2</v>
          </cell>
        </row>
        <row r="22">
          <cell r="A22" t="str">
            <v>DICKINSON</v>
          </cell>
          <cell r="B22" t="str">
            <v>Kansas</v>
          </cell>
          <cell r="C22">
            <v>30</v>
          </cell>
          <cell r="E22" t="str">
            <v>DICKINSON</v>
          </cell>
          <cell r="F22" t="str">
            <v>Kansas</v>
          </cell>
          <cell r="G22">
            <v>91</v>
          </cell>
          <cell r="J22" t="str">
            <v>DOUGLAS</v>
          </cell>
          <cell r="K22" t="str">
            <v>Kansas</v>
          </cell>
          <cell r="L22">
            <v>53</v>
          </cell>
        </row>
        <row r="23">
          <cell r="A23" t="str">
            <v>DONIPHAN</v>
          </cell>
          <cell r="B23" t="str">
            <v>Kansas</v>
          </cell>
          <cell r="C23">
            <v>7</v>
          </cell>
          <cell r="E23" t="str">
            <v>DONIPHAN</v>
          </cell>
          <cell r="F23" t="str">
            <v>Kansas</v>
          </cell>
          <cell r="G23">
            <v>12</v>
          </cell>
          <cell r="J23" t="str">
            <v>EDWARDS</v>
          </cell>
          <cell r="K23" t="str">
            <v>Kansas</v>
          </cell>
          <cell r="L23">
            <v>4</v>
          </cell>
        </row>
        <row r="24">
          <cell r="A24" t="str">
            <v>DOUGLAS</v>
          </cell>
          <cell r="B24" t="str">
            <v>Kansas</v>
          </cell>
          <cell r="C24">
            <v>88</v>
          </cell>
          <cell r="E24" t="str">
            <v>DOUGLAS</v>
          </cell>
          <cell r="F24" t="str">
            <v>Kansas</v>
          </cell>
          <cell r="G24">
            <v>169</v>
          </cell>
          <cell r="J24" t="str">
            <v>ELK</v>
          </cell>
          <cell r="K24" t="str">
            <v>Kansas</v>
          </cell>
          <cell r="L24">
            <v>3</v>
          </cell>
        </row>
        <row r="25">
          <cell r="A25" t="str">
            <v>EDWARDS</v>
          </cell>
          <cell r="B25" t="str">
            <v>Kansas</v>
          </cell>
          <cell r="C25">
            <v>8</v>
          </cell>
          <cell r="E25" t="str">
            <v>EDWARDS</v>
          </cell>
          <cell r="F25" t="str">
            <v>Kansas</v>
          </cell>
          <cell r="G25">
            <v>13</v>
          </cell>
          <cell r="J25" t="str">
            <v>ELLIS</v>
          </cell>
          <cell r="K25" t="str">
            <v>Kansas</v>
          </cell>
          <cell r="L25">
            <v>90</v>
          </cell>
        </row>
        <row r="26">
          <cell r="A26" t="str">
            <v>ELK</v>
          </cell>
          <cell r="B26" t="str">
            <v>Kansas</v>
          </cell>
          <cell r="C26">
            <v>6</v>
          </cell>
          <cell r="E26" t="str">
            <v>ELK</v>
          </cell>
          <cell r="F26" t="str">
            <v>Kansas</v>
          </cell>
          <cell r="G26">
            <v>10</v>
          </cell>
          <cell r="J26" t="str">
            <v>ELLSWORTH</v>
          </cell>
          <cell r="K26" t="str">
            <v>Kansas</v>
          </cell>
          <cell r="L26">
            <v>6</v>
          </cell>
        </row>
        <row r="27">
          <cell r="A27" t="str">
            <v>ELLIS</v>
          </cell>
          <cell r="B27" t="str">
            <v>Kansas</v>
          </cell>
          <cell r="C27">
            <v>140</v>
          </cell>
          <cell r="E27" t="str">
            <v>ELLIS</v>
          </cell>
          <cell r="F27" t="str">
            <v>Kansas</v>
          </cell>
          <cell r="G27">
            <v>357</v>
          </cell>
          <cell r="J27" t="str">
            <v>FINNEY</v>
          </cell>
          <cell r="K27" t="str">
            <v>Kansas</v>
          </cell>
          <cell r="L27">
            <v>21</v>
          </cell>
        </row>
        <row r="28">
          <cell r="A28" t="str">
            <v>ELLSWORTH</v>
          </cell>
          <cell r="B28" t="str">
            <v>Kansas</v>
          </cell>
          <cell r="C28">
            <v>9</v>
          </cell>
          <cell r="E28" t="str">
            <v>ELLSWORTH</v>
          </cell>
          <cell r="F28" t="str">
            <v>Kansas</v>
          </cell>
          <cell r="G28">
            <v>22</v>
          </cell>
          <cell r="J28" t="str">
            <v>FORD</v>
          </cell>
          <cell r="K28" t="str">
            <v>Kansas</v>
          </cell>
          <cell r="L28">
            <v>29</v>
          </cell>
        </row>
        <row r="29">
          <cell r="A29" t="str">
            <v>FINNEY</v>
          </cell>
          <cell r="B29" t="str">
            <v>Kansas</v>
          </cell>
          <cell r="C29">
            <v>31</v>
          </cell>
          <cell r="E29" t="str">
            <v>FINNEY</v>
          </cell>
          <cell r="F29" t="str">
            <v>Kansas</v>
          </cell>
          <cell r="G29">
            <v>32</v>
          </cell>
          <cell r="J29" t="str">
            <v>FRANKLIN</v>
          </cell>
          <cell r="K29" t="str">
            <v>Kansas</v>
          </cell>
          <cell r="L29">
            <v>35</v>
          </cell>
        </row>
        <row r="30">
          <cell r="A30" t="str">
            <v>FORD</v>
          </cell>
          <cell r="B30" t="str">
            <v>Kansas</v>
          </cell>
          <cell r="C30">
            <v>47</v>
          </cell>
          <cell r="E30" t="str">
            <v>FORD</v>
          </cell>
          <cell r="F30" t="str">
            <v>Kansas</v>
          </cell>
          <cell r="G30">
            <v>47</v>
          </cell>
          <cell r="J30" t="str">
            <v>GEARY</v>
          </cell>
          <cell r="K30" t="str">
            <v>Kansas</v>
          </cell>
          <cell r="L30">
            <v>16</v>
          </cell>
        </row>
        <row r="31">
          <cell r="A31" t="str">
            <v>FRANKLIN</v>
          </cell>
          <cell r="B31" t="str">
            <v>Kansas</v>
          </cell>
          <cell r="C31">
            <v>51</v>
          </cell>
          <cell r="E31" t="str">
            <v>FRANKLIN</v>
          </cell>
          <cell r="F31" t="str">
            <v>Kansas</v>
          </cell>
          <cell r="G31">
            <v>144</v>
          </cell>
          <cell r="J31" t="str">
            <v>GOVE</v>
          </cell>
          <cell r="K31" t="str">
            <v>Kansas</v>
          </cell>
          <cell r="L31">
            <v>2</v>
          </cell>
        </row>
        <row r="32">
          <cell r="A32" t="str">
            <v>GEARY</v>
          </cell>
          <cell r="B32" t="str">
            <v>Kansas</v>
          </cell>
          <cell r="C32">
            <v>34</v>
          </cell>
          <cell r="E32" t="str">
            <v>GEARY</v>
          </cell>
          <cell r="F32" t="str">
            <v>Kansas</v>
          </cell>
          <cell r="G32">
            <v>36</v>
          </cell>
          <cell r="J32" t="str">
            <v>GRAHAM</v>
          </cell>
          <cell r="K32" t="str">
            <v>Kansas</v>
          </cell>
          <cell r="L32">
            <v>1</v>
          </cell>
        </row>
        <row r="33">
          <cell r="A33" t="str">
            <v>GOVE</v>
          </cell>
          <cell r="B33" t="str">
            <v>Kansas</v>
          </cell>
          <cell r="C33">
            <v>4</v>
          </cell>
          <cell r="E33" t="str">
            <v>GOVE</v>
          </cell>
          <cell r="F33" t="str">
            <v>Kansas</v>
          </cell>
          <cell r="G33">
            <v>8</v>
          </cell>
          <cell r="J33" t="str">
            <v>GRANT</v>
          </cell>
          <cell r="K33" t="str">
            <v>Kansas</v>
          </cell>
          <cell r="L33">
            <v>1</v>
          </cell>
        </row>
        <row r="34">
          <cell r="A34" t="str">
            <v>GRAHAM</v>
          </cell>
          <cell r="B34" t="str">
            <v>Kansas</v>
          </cell>
          <cell r="C34">
            <v>2</v>
          </cell>
          <cell r="E34" t="str">
            <v>GRAHAM</v>
          </cell>
          <cell r="F34" t="str">
            <v>Kansas</v>
          </cell>
          <cell r="G34">
            <v>10</v>
          </cell>
          <cell r="J34" t="str">
            <v>GRAY</v>
          </cell>
          <cell r="K34" t="str">
            <v>Kansas</v>
          </cell>
          <cell r="L34">
            <v>2</v>
          </cell>
        </row>
        <row r="35">
          <cell r="A35" t="str">
            <v>GRANT</v>
          </cell>
          <cell r="B35" t="str">
            <v>Kansas</v>
          </cell>
          <cell r="C35">
            <v>6</v>
          </cell>
          <cell r="E35" t="str">
            <v>GRANT</v>
          </cell>
          <cell r="F35" t="str">
            <v>Kansas</v>
          </cell>
          <cell r="G35">
            <v>7</v>
          </cell>
          <cell r="J35" t="str">
            <v>GREELEY</v>
          </cell>
          <cell r="K35" t="str">
            <v>Kansas</v>
          </cell>
          <cell r="L35">
            <v>1</v>
          </cell>
        </row>
        <row r="36">
          <cell r="A36" t="str">
            <v>GRAY</v>
          </cell>
          <cell r="B36" t="str">
            <v>Kansas</v>
          </cell>
          <cell r="C36">
            <v>2</v>
          </cell>
          <cell r="E36" t="str">
            <v>GRAY</v>
          </cell>
          <cell r="F36" t="str">
            <v>Kansas</v>
          </cell>
          <cell r="G36">
            <v>3</v>
          </cell>
          <cell r="J36" t="str">
            <v>GREENWOOD</v>
          </cell>
          <cell r="K36" t="str">
            <v>Kansas</v>
          </cell>
          <cell r="L36">
            <v>12</v>
          </cell>
        </row>
        <row r="37">
          <cell r="A37" t="str">
            <v>GREELEY</v>
          </cell>
          <cell r="B37" t="str">
            <v>Kansas</v>
          </cell>
          <cell r="C37">
            <v>5</v>
          </cell>
          <cell r="E37" t="str">
            <v>GREELEY</v>
          </cell>
          <cell r="F37" t="str">
            <v>Kansas</v>
          </cell>
          <cell r="G37">
            <v>5</v>
          </cell>
          <cell r="J37" t="str">
            <v>HAMILTON</v>
          </cell>
          <cell r="K37" t="str">
            <v>Kansas</v>
          </cell>
          <cell r="L37">
            <v>1</v>
          </cell>
        </row>
        <row r="38">
          <cell r="A38" t="str">
            <v>GREENWOOD</v>
          </cell>
          <cell r="B38" t="str">
            <v>Kansas</v>
          </cell>
          <cell r="C38">
            <v>19</v>
          </cell>
          <cell r="E38" t="str">
            <v>GREENWOOD</v>
          </cell>
          <cell r="F38" t="str">
            <v>Kansas</v>
          </cell>
          <cell r="G38">
            <v>49</v>
          </cell>
          <cell r="J38" t="str">
            <v>HARPER</v>
          </cell>
          <cell r="K38" t="str">
            <v>Kansas</v>
          </cell>
          <cell r="L38">
            <v>1</v>
          </cell>
        </row>
        <row r="39">
          <cell r="A39" t="str">
            <v>HAMILTON</v>
          </cell>
          <cell r="B39" t="str">
            <v>Kansas</v>
          </cell>
          <cell r="C39">
            <v>1</v>
          </cell>
          <cell r="E39" t="str">
            <v>HAMILTON</v>
          </cell>
          <cell r="F39" t="str">
            <v>Kansas</v>
          </cell>
          <cell r="G39">
            <v>1</v>
          </cell>
          <cell r="J39" t="str">
            <v>HARVEY</v>
          </cell>
          <cell r="K39" t="str">
            <v>Kansas</v>
          </cell>
          <cell r="L39">
            <v>38</v>
          </cell>
        </row>
        <row r="40">
          <cell r="A40" t="str">
            <v>HARPER</v>
          </cell>
          <cell r="B40" t="str">
            <v>Kansas</v>
          </cell>
          <cell r="C40">
            <v>2</v>
          </cell>
          <cell r="E40" t="str">
            <v>HARPER</v>
          </cell>
          <cell r="F40" t="str">
            <v>Kansas</v>
          </cell>
          <cell r="G40">
            <v>9</v>
          </cell>
          <cell r="J40" t="str">
            <v>HODGEMAN</v>
          </cell>
          <cell r="K40" t="str">
            <v>Kansas</v>
          </cell>
          <cell r="L40">
            <v>1</v>
          </cell>
        </row>
        <row r="41">
          <cell r="A41" t="str">
            <v>HARVEY</v>
          </cell>
          <cell r="B41" t="str">
            <v>Kansas</v>
          </cell>
          <cell r="C41">
            <v>89</v>
          </cell>
          <cell r="E41" t="str">
            <v>HARVEY</v>
          </cell>
          <cell r="F41" t="str">
            <v>Kansas</v>
          </cell>
          <cell r="G41">
            <v>94</v>
          </cell>
          <cell r="J41" t="str">
            <v>JACKSON</v>
          </cell>
          <cell r="K41" t="str">
            <v>Kansas</v>
          </cell>
          <cell r="L41">
            <v>17</v>
          </cell>
        </row>
        <row r="42">
          <cell r="A42" t="str">
            <v>HASKELL</v>
          </cell>
          <cell r="B42" t="str">
            <v>Kansas</v>
          </cell>
          <cell r="C42">
            <v>5</v>
          </cell>
          <cell r="E42" t="str">
            <v>HASKELL</v>
          </cell>
          <cell r="F42" t="str">
            <v>Kansas</v>
          </cell>
          <cell r="G42">
            <v>13</v>
          </cell>
          <cell r="J42" t="str">
            <v>JEFFERSON</v>
          </cell>
          <cell r="K42" t="str">
            <v>Kansas</v>
          </cell>
          <cell r="L42">
            <v>3</v>
          </cell>
        </row>
        <row r="43">
          <cell r="A43" t="str">
            <v>HODGEMAN</v>
          </cell>
          <cell r="B43" t="str">
            <v>Kansas</v>
          </cell>
          <cell r="C43">
            <v>1</v>
          </cell>
          <cell r="E43" t="str">
            <v>HODGEMAN</v>
          </cell>
          <cell r="F43" t="str">
            <v>Kansas</v>
          </cell>
          <cell r="G43">
            <v>3</v>
          </cell>
          <cell r="J43" t="str">
            <v>JEWELL</v>
          </cell>
          <cell r="K43" t="str">
            <v>Kansas</v>
          </cell>
          <cell r="L43">
            <v>1</v>
          </cell>
        </row>
        <row r="44">
          <cell r="A44" t="str">
            <v>JACKSON</v>
          </cell>
          <cell r="B44" t="str">
            <v>Kansas</v>
          </cell>
          <cell r="C44">
            <v>22</v>
          </cell>
          <cell r="E44" t="str">
            <v>JACKSON</v>
          </cell>
          <cell r="F44" t="str">
            <v>Kansas</v>
          </cell>
          <cell r="G44">
            <v>61</v>
          </cell>
          <cell r="J44" t="str">
            <v>JOHNSON</v>
          </cell>
          <cell r="K44" t="str">
            <v>Kansas</v>
          </cell>
          <cell r="L44">
            <v>206</v>
          </cell>
        </row>
        <row r="45">
          <cell r="A45" t="str">
            <v>JEFFERSON</v>
          </cell>
          <cell r="B45" t="str">
            <v>Kansas</v>
          </cell>
          <cell r="C45">
            <v>9</v>
          </cell>
          <cell r="E45" t="str">
            <v>JEFFERSON</v>
          </cell>
          <cell r="F45" t="str">
            <v>Kansas</v>
          </cell>
          <cell r="G45">
            <v>15</v>
          </cell>
          <cell r="J45" t="str">
            <v>KEARNEY</v>
          </cell>
          <cell r="K45" t="str">
            <v>Kansas</v>
          </cell>
          <cell r="L45">
            <v>3</v>
          </cell>
        </row>
        <row r="46">
          <cell r="A46" t="str">
            <v>JEWELL</v>
          </cell>
          <cell r="B46" t="str">
            <v>Kansas</v>
          </cell>
          <cell r="C46">
            <v>2</v>
          </cell>
          <cell r="E46" t="str">
            <v>JEWELL</v>
          </cell>
          <cell r="F46" t="str">
            <v>Kansas</v>
          </cell>
          <cell r="G46">
            <v>2</v>
          </cell>
          <cell r="J46" t="str">
            <v>KINGMAN</v>
          </cell>
          <cell r="K46" t="str">
            <v>Kansas</v>
          </cell>
          <cell r="L46">
            <v>5</v>
          </cell>
        </row>
        <row r="47">
          <cell r="A47" t="str">
            <v>JOHNSON</v>
          </cell>
          <cell r="B47" t="str">
            <v>Kansas</v>
          </cell>
          <cell r="C47">
            <v>288</v>
          </cell>
          <cell r="E47" t="str">
            <v>JOHNSON</v>
          </cell>
          <cell r="F47" t="str">
            <v>Kansas</v>
          </cell>
          <cell r="G47">
            <v>301</v>
          </cell>
          <cell r="J47" t="str">
            <v>KIOWA</v>
          </cell>
          <cell r="K47" t="str">
            <v>Kansas</v>
          </cell>
          <cell r="L47">
            <v>7</v>
          </cell>
        </row>
        <row r="48">
          <cell r="A48" t="str">
            <v>KEARNEY</v>
          </cell>
          <cell r="B48" t="str">
            <v>Kansas</v>
          </cell>
          <cell r="C48">
            <v>3</v>
          </cell>
          <cell r="E48" t="str">
            <v>KEARNEY</v>
          </cell>
          <cell r="F48" t="str">
            <v>Kansas</v>
          </cell>
          <cell r="G48">
            <v>3</v>
          </cell>
          <cell r="J48" t="str">
            <v>LABETTE</v>
          </cell>
          <cell r="K48" t="str">
            <v>Kansas</v>
          </cell>
          <cell r="L48">
            <v>43</v>
          </cell>
        </row>
        <row r="49">
          <cell r="A49" t="str">
            <v>KINGMAN</v>
          </cell>
          <cell r="B49" t="str">
            <v>Kansas</v>
          </cell>
          <cell r="C49">
            <v>8</v>
          </cell>
          <cell r="E49" t="str">
            <v>KINGMAN</v>
          </cell>
          <cell r="F49" t="str">
            <v>Kansas</v>
          </cell>
          <cell r="G49">
            <v>16</v>
          </cell>
          <cell r="J49" t="str">
            <v>LANE</v>
          </cell>
          <cell r="K49" t="str">
            <v>Kansas</v>
          </cell>
          <cell r="L49">
            <v>1</v>
          </cell>
        </row>
        <row r="50">
          <cell r="A50" t="str">
            <v>KIOWA</v>
          </cell>
          <cell r="B50" t="str">
            <v>Kansas</v>
          </cell>
          <cell r="C50">
            <v>9</v>
          </cell>
          <cell r="E50" t="str">
            <v>KIOWA</v>
          </cell>
          <cell r="F50" t="str">
            <v>Kansas</v>
          </cell>
          <cell r="G50">
            <v>21</v>
          </cell>
          <cell r="J50" t="str">
            <v>LEAVENWORTH</v>
          </cell>
          <cell r="K50" t="str">
            <v>Kansas</v>
          </cell>
          <cell r="L50">
            <v>18</v>
          </cell>
        </row>
        <row r="51">
          <cell r="A51" t="str">
            <v>LABETTE</v>
          </cell>
          <cell r="B51" t="str">
            <v>Kansas</v>
          </cell>
          <cell r="C51">
            <v>52</v>
          </cell>
          <cell r="E51" t="str">
            <v>LABETTE</v>
          </cell>
          <cell r="F51" t="str">
            <v>Kansas</v>
          </cell>
          <cell r="G51">
            <v>114</v>
          </cell>
          <cell r="J51" t="str">
            <v>LINCOLN</v>
          </cell>
          <cell r="K51" t="str">
            <v>Kansas</v>
          </cell>
          <cell r="L51">
            <v>4</v>
          </cell>
        </row>
        <row r="52">
          <cell r="A52" t="str">
            <v>LANE</v>
          </cell>
          <cell r="B52" t="str">
            <v>Kansas</v>
          </cell>
          <cell r="C52">
            <v>3</v>
          </cell>
          <cell r="E52" t="str">
            <v>LANE</v>
          </cell>
          <cell r="F52" t="str">
            <v>Kansas</v>
          </cell>
          <cell r="G52">
            <v>3</v>
          </cell>
          <cell r="J52" t="str">
            <v>LINN</v>
          </cell>
          <cell r="K52" t="str">
            <v>Kansas</v>
          </cell>
          <cell r="L52">
            <v>5</v>
          </cell>
        </row>
        <row r="53">
          <cell r="A53" t="str">
            <v>LEAVENWORTH</v>
          </cell>
          <cell r="B53" t="str">
            <v>Kansas</v>
          </cell>
          <cell r="C53">
            <v>34</v>
          </cell>
          <cell r="E53" t="str">
            <v>LEAVENWORTH</v>
          </cell>
          <cell r="F53" t="str">
            <v>Kansas</v>
          </cell>
          <cell r="G53">
            <v>46</v>
          </cell>
          <cell r="J53" t="str">
            <v>LOGAN</v>
          </cell>
          <cell r="K53" t="str">
            <v>Kansas</v>
          </cell>
          <cell r="L53">
            <v>1</v>
          </cell>
        </row>
        <row r="54">
          <cell r="A54" t="str">
            <v>LINCOLN</v>
          </cell>
          <cell r="B54" t="str">
            <v>Kansas</v>
          </cell>
          <cell r="C54">
            <v>6</v>
          </cell>
          <cell r="E54" t="str">
            <v>LINCOLN</v>
          </cell>
          <cell r="F54" t="str">
            <v>Kansas</v>
          </cell>
          <cell r="G54">
            <v>14</v>
          </cell>
          <cell r="J54" t="str">
            <v>LYON</v>
          </cell>
          <cell r="K54" t="str">
            <v>Kansas</v>
          </cell>
          <cell r="L54">
            <v>84</v>
          </cell>
        </row>
        <row r="55">
          <cell r="A55" t="str">
            <v>LINN</v>
          </cell>
          <cell r="B55" t="str">
            <v>Kansas</v>
          </cell>
          <cell r="C55">
            <v>15</v>
          </cell>
          <cell r="E55" t="str">
            <v>LINN</v>
          </cell>
          <cell r="F55" t="str">
            <v>Kansas</v>
          </cell>
          <cell r="G55">
            <v>32</v>
          </cell>
          <cell r="J55" t="str">
            <v>MARION</v>
          </cell>
          <cell r="K55" t="str">
            <v>Kansas</v>
          </cell>
          <cell r="L55">
            <v>16</v>
          </cell>
        </row>
        <row r="56">
          <cell r="A56" t="str">
            <v>LOGAN</v>
          </cell>
          <cell r="B56" t="str">
            <v>Kansas</v>
          </cell>
          <cell r="C56">
            <v>3</v>
          </cell>
          <cell r="E56" t="str">
            <v>LOGAN</v>
          </cell>
          <cell r="F56" t="str">
            <v>Kansas</v>
          </cell>
          <cell r="G56">
            <v>12</v>
          </cell>
          <cell r="J56" t="str">
            <v>MARSHALL</v>
          </cell>
          <cell r="K56" t="str">
            <v>Kansas</v>
          </cell>
          <cell r="L56">
            <v>2</v>
          </cell>
        </row>
        <row r="57">
          <cell r="A57" t="str">
            <v>LYON</v>
          </cell>
          <cell r="B57" t="str">
            <v>Kansas</v>
          </cell>
          <cell r="C57">
            <v>91</v>
          </cell>
          <cell r="E57" t="str">
            <v>LYON</v>
          </cell>
          <cell r="F57" t="str">
            <v>Kansas</v>
          </cell>
          <cell r="G57">
            <v>271</v>
          </cell>
          <cell r="J57" t="str">
            <v>MCPHERSON</v>
          </cell>
          <cell r="K57" t="str">
            <v>Kansas</v>
          </cell>
          <cell r="L57">
            <v>18</v>
          </cell>
        </row>
        <row r="58">
          <cell r="A58" t="str">
            <v>MARION</v>
          </cell>
          <cell r="B58" t="str">
            <v>Kansas</v>
          </cell>
          <cell r="C58">
            <v>24</v>
          </cell>
          <cell r="E58" t="str">
            <v>MARION</v>
          </cell>
          <cell r="F58" t="str">
            <v>Kansas</v>
          </cell>
          <cell r="G58">
            <v>27</v>
          </cell>
          <cell r="J58" t="str">
            <v>MEADE</v>
          </cell>
          <cell r="K58" t="str">
            <v>Kansas</v>
          </cell>
          <cell r="L58">
            <v>2</v>
          </cell>
        </row>
        <row r="59">
          <cell r="A59" t="str">
            <v>MARSHALL</v>
          </cell>
          <cell r="B59" t="str">
            <v>Kansas</v>
          </cell>
          <cell r="C59">
            <v>6</v>
          </cell>
          <cell r="E59" t="str">
            <v>MARSHALL</v>
          </cell>
          <cell r="F59" t="str">
            <v>Kansas</v>
          </cell>
          <cell r="G59">
            <v>10</v>
          </cell>
          <cell r="J59" t="str">
            <v>MIAMI</v>
          </cell>
          <cell r="K59" t="str">
            <v>Kansas</v>
          </cell>
          <cell r="L59">
            <v>42</v>
          </cell>
        </row>
        <row r="60">
          <cell r="A60" t="str">
            <v>MCPHERSON</v>
          </cell>
          <cell r="B60" t="str">
            <v>Kansas</v>
          </cell>
          <cell r="C60">
            <v>63</v>
          </cell>
          <cell r="E60" t="str">
            <v>MCPHERSON</v>
          </cell>
          <cell r="F60" t="str">
            <v>Kansas</v>
          </cell>
          <cell r="G60">
            <v>72</v>
          </cell>
          <cell r="J60" t="str">
            <v>MITCHELL</v>
          </cell>
          <cell r="K60" t="str">
            <v>Kansas</v>
          </cell>
          <cell r="L60">
            <v>1</v>
          </cell>
        </row>
        <row r="61">
          <cell r="A61" t="str">
            <v>MEADE</v>
          </cell>
          <cell r="B61" t="str">
            <v>Kansas</v>
          </cell>
          <cell r="C61">
            <v>9</v>
          </cell>
          <cell r="E61" t="str">
            <v>MEADE</v>
          </cell>
          <cell r="F61" t="str">
            <v>Kansas</v>
          </cell>
          <cell r="G61">
            <v>21</v>
          </cell>
          <cell r="J61" t="str">
            <v>MONTGOMERY</v>
          </cell>
          <cell r="K61" t="str">
            <v>Kansas</v>
          </cell>
          <cell r="L61">
            <v>74</v>
          </cell>
        </row>
        <row r="62">
          <cell r="A62" t="str">
            <v>MIAMI</v>
          </cell>
          <cell r="B62" t="str">
            <v>Kansas</v>
          </cell>
          <cell r="C62">
            <v>80</v>
          </cell>
          <cell r="E62" t="str">
            <v>MIAMI</v>
          </cell>
          <cell r="F62" t="str">
            <v>Kansas</v>
          </cell>
          <cell r="G62">
            <v>126</v>
          </cell>
          <cell r="J62" t="str">
            <v>MORRIS</v>
          </cell>
          <cell r="K62" t="str">
            <v>Kansas</v>
          </cell>
          <cell r="L62">
            <v>2</v>
          </cell>
        </row>
        <row r="63">
          <cell r="A63" t="str">
            <v>MITCHELL</v>
          </cell>
          <cell r="B63" t="str">
            <v>Kansas</v>
          </cell>
          <cell r="C63">
            <v>4</v>
          </cell>
          <cell r="E63" t="str">
            <v>MITCHELL</v>
          </cell>
          <cell r="F63" t="str">
            <v>Kansas</v>
          </cell>
          <cell r="G63">
            <v>4</v>
          </cell>
          <cell r="J63" t="str">
            <v>MORTON</v>
          </cell>
          <cell r="K63" t="str">
            <v>Kansas</v>
          </cell>
          <cell r="L63">
            <v>2</v>
          </cell>
        </row>
        <row r="64">
          <cell r="A64" t="str">
            <v>MONTGOMERY</v>
          </cell>
          <cell r="B64" t="str">
            <v>Kansas</v>
          </cell>
          <cell r="C64">
            <v>102</v>
          </cell>
          <cell r="E64" t="str">
            <v>MONTGOMERY</v>
          </cell>
          <cell r="F64" t="str">
            <v>Kansas</v>
          </cell>
          <cell r="G64">
            <v>177</v>
          </cell>
          <cell r="J64" t="str">
            <v>NEMAHA</v>
          </cell>
          <cell r="K64" t="str">
            <v>Kansas</v>
          </cell>
          <cell r="L64">
            <v>10</v>
          </cell>
        </row>
        <row r="65">
          <cell r="A65" t="str">
            <v>MORRIS</v>
          </cell>
          <cell r="B65" t="str">
            <v>Kansas</v>
          </cell>
          <cell r="C65">
            <v>11</v>
          </cell>
          <cell r="E65" t="str">
            <v>MORRIS</v>
          </cell>
          <cell r="F65" t="str">
            <v>Kansas</v>
          </cell>
          <cell r="G65">
            <v>28</v>
          </cell>
          <cell r="J65" t="str">
            <v>NEOSHO</v>
          </cell>
          <cell r="K65" t="str">
            <v>Kansas</v>
          </cell>
          <cell r="L65">
            <v>30</v>
          </cell>
        </row>
        <row r="66">
          <cell r="A66" t="str">
            <v>MORTON</v>
          </cell>
          <cell r="B66" t="str">
            <v>Kansas</v>
          </cell>
          <cell r="C66">
            <v>3</v>
          </cell>
          <cell r="E66" t="str">
            <v>MORTON</v>
          </cell>
          <cell r="F66" t="str">
            <v>Kansas</v>
          </cell>
          <cell r="G66">
            <v>4</v>
          </cell>
          <cell r="J66" t="str">
            <v>NESS</v>
          </cell>
          <cell r="K66" t="str">
            <v>Kansas</v>
          </cell>
          <cell r="L66">
            <v>1</v>
          </cell>
        </row>
        <row r="67">
          <cell r="A67" t="str">
            <v>NEMAHA</v>
          </cell>
          <cell r="B67" t="str">
            <v>Kansas</v>
          </cell>
          <cell r="C67">
            <v>14</v>
          </cell>
          <cell r="E67" t="str">
            <v>NEMAHA</v>
          </cell>
          <cell r="F67" t="str">
            <v>Kansas</v>
          </cell>
          <cell r="G67">
            <v>44</v>
          </cell>
          <cell r="J67" t="str">
            <v>NORTON</v>
          </cell>
          <cell r="K67" t="str">
            <v>Kansas</v>
          </cell>
          <cell r="L67">
            <v>13</v>
          </cell>
        </row>
        <row r="68">
          <cell r="A68" t="str">
            <v>NEOSHO</v>
          </cell>
          <cell r="B68" t="str">
            <v>Kansas</v>
          </cell>
          <cell r="C68">
            <v>41</v>
          </cell>
          <cell r="E68" t="str">
            <v>NEOSHO</v>
          </cell>
          <cell r="F68" t="str">
            <v>Kansas</v>
          </cell>
          <cell r="G68">
            <v>129</v>
          </cell>
          <cell r="J68" t="str">
            <v>OSAGE</v>
          </cell>
          <cell r="K68" t="str">
            <v>Kansas</v>
          </cell>
          <cell r="L68">
            <v>3</v>
          </cell>
        </row>
        <row r="69">
          <cell r="A69" t="str">
            <v>NESS</v>
          </cell>
          <cell r="B69" t="str">
            <v>Kansas</v>
          </cell>
          <cell r="C69">
            <v>5</v>
          </cell>
          <cell r="E69" t="str">
            <v>NESS</v>
          </cell>
          <cell r="F69" t="str">
            <v>Kansas</v>
          </cell>
          <cell r="G69">
            <v>12</v>
          </cell>
          <cell r="J69" t="str">
            <v>OSBORNE</v>
          </cell>
          <cell r="K69" t="str">
            <v>Kansas</v>
          </cell>
          <cell r="L69">
            <v>8</v>
          </cell>
        </row>
        <row r="70">
          <cell r="A70" t="str">
            <v>NORTON</v>
          </cell>
          <cell r="B70" t="str">
            <v>Kansas</v>
          </cell>
          <cell r="C70">
            <v>15</v>
          </cell>
          <cell r="E70" t="str">
            <v>NORTON</v>
          </cell>
          <cell r="F70" t="str">
            <v>Kansas</v>
          </cell>
          <cell r="G70">
            <v>40</v>
          </cell>
          <cell r="J70" t="str">
            <v>OTTAWA</v>
          </cell>
          <cell r="K70" t="str">
            <v>Kansas</v>
          </cell>
          <cell r="L70">
            <v>2</v>
          </cell>
        </row>
        <row r="71">
          <cell r="A71" t="str">
            <v>OSAGE</v>
          </cell>
          <cell r="B71" t="str">
            <v>Kansas</v>
          </cell>
          <cell r="C71">
            <v>8</v>
          </cell>
          <cell r="E71" t="str">
            <v>OSAGE</v>
          </cell>
          <cell r="F71" t="str">
            <v>Kansas</v>
          </cell>
          <cell r="G71">
            <v>15</v>
          </cell>
          <cell r="J71" t="str">
            <v>OUT OF STATE</v>
          </cell>
          <cell r="K71" t="str">
            <v>Kansas</v>
          </cell>
          <cell r="L71">
            <v>71</v>
          </cell>
        </row>
        <row r="72">
          <cell r="A72" t="str">
            <v>OSBORNE</v>
          </cell>
          <cell r="B72" t="str">
            <v>Kansas</v>
          </cell>
          <cell r="C72">
            <v>13</v>
          </cell>
          <cell r="E72" t="str">
            <v>OSBORNE</v>
          </cell>
          <cell r="F72" t="str">
            <v>Kansas</v>
          </cell>
          <cell r="G72">
            <v>36</v>
          </cell>
          <cell r="J72" t="str">
            <v>PAWNEE</v>
          </cell>
          <cell r="K72" t="str">
            <v>Kansas</v>
          </cell>
          <cell r="L72">
            <v>6</v>
          </cell>
        </row>
        <row r="73">
          <cell r="A73" t="str">
            <v>OTTAWA</v>
          </cell>
          <cell r="B73" t="str">
            <v>Kansas</v>
          </cell>
          <cell r="C73">
            <v>6</v>
          </cell>
          <cell r="E73" t="str">
            <v>OTTAWA</v>
          </cell>
          <cell r="F73" t="str">
            <v>Kansas</v>
          </cell>
          <cell r="G73">
            <v>14</v>
          </cell>
          <cell r="J73" t="str">
            <v>PHILLIPS</v>
          </cell>
          <cell r="K73" t="str">
            <v>Kansas</v>
          </cell>
          <cell r="L73">
            <v>4</v>
          </cell>
        </row>
        <row r="74">
          <cell r="A74" t="str">
            <v>OUT OF STATE</v>
          </cell>
          <cell r="B74" t="str">
            <v>Kansas</v>
          </cell>
          <cell r="C74">
            <v>154</v>
          </cell>
          <cell r="E74" t="str">
            <v>OUT OF STATE</v>
          </cell>
          <cell r="F74" t="str">
            <v>Kansas</v>
          </cell>
          <cell r="G74">
            <v>240</v>
          </cell>
          <cell r="J74" t="str">
            <v>POTTAWATOMIE</v>
          </cell>
          <cell r="K74" t="str">
            <v>Kansas</v>
          </cell>
          <cell r="L74">
            <v>8</v>
          </cell>
        </row>
        <row r="75">
          <cell r="A75" t="str">
            <v>PAWNEE</v>
          </cell>
          <cell r="B75" t="str">
            <v>Kansas</v>
          </cell>
          <cell r="C75">
            <v>17</v>
          </cell>
          <cell r="E75" t="str">
            <v>PAWNEE</v>
          </cell>
          <cell r="F75" t="str">
            <v>Kansas</v>
          </cell>
          <cell r="G75">
            <v>49</v>
          </cell>
          <cell r="J75" t="str">
            <v>PRATT</v>
          </cell>
          <cell r="K75" t="str">
            <v>Kansas</v>
          </cell>
          <cell r="L75">
            <v>8</v>
          </cell>
        </row>
        <row r="76">
          <cell r="A76" t="str">
            <v>PHILLIPS</v>
          </cell>
          <cell r="B76" t="str">
            <v>Kansas</v>
          </cell>
          <cell r="C76">
            <v>8</v>
          </cell>
          <cell r="E76" t="str">
            <v>PHILLIPS</v>
          </cell>
          <cell r="F76" t="str">
            <v>Kansas</v>
          </cell>
          <cell r="G76">
            <v>21</v>
          </cell>
          <cell r="J76" t="str">
            <v>RAWLINS</v>
          </cell>
          <cell r="K76" t="str">
            <v>Kansas</v>
          </cell>
          <cell r="L76">
            <v>5</v>
          </cell>
        </row>
        <row r="77">
          <cell r="A77" t="str">
            <v>POTTAWATOMIE</v>
          </cell>
          <cell r="B77" t="str">
            <v>Kansas</v>
          </cell>
          <cell r="C77">
            <v>14</v>
          </cell>
          <cell r="E77" t="str">
            <v>POTTAWATOMIE</v>
          </cell>
          <cell r="F77" t="str">
            <v>Kansas</v>
          </cell>
          <cell r="G77">
            <v>15</v>
          </cell>
          <cell r="J77" t="str">
            <v>RENO</v>
          </cell>
          <cell r="K77" t="str">
            <v>Kansas</v>
          </cell>
          <cell r="L77">
            <v>83</v>
          </cell>
        </row>
        <row r="78">
          <cell r="A78" t="str">
            <v>PRATT</v>
          </cell>
          <cell r="B78" t="str">
            <v>Kansas</v>
          </cell>
          <cell r="C78">
            <v>9</v>
          </cell>
          <cell r="E78" t="str">
            <v>PRATT</v>
          </cell>
          <cell r="F78" t="str">
            <v>Kansas</v>
          </cell>
          <cell r="G78">
            <v>16</v>
          </cell>
          <cell r="J78" t="str">
            <v>RICE</v>
          </cell>
          <cell r="K78" t="str">
            <v>Kansas</v>
          </cell>
          <cell r="L78">
            <v>9</v>
          </cell>
        </row>
        <row r="79">
          <cell r="A79" t="str">
            <v>RAWLINS</v>
          </cell>
          <cell r="B79" t="str">
            <v>Kansas</v>
          </cell>
          <cell r="C79">
            <v>10</v>
          </cell>
          <cell r="E79" t="str">
            <v>RAWLINS</v>
          </cell>
          <cell r="F79" t="str">
            <v>Kansas</v>
          </cell>
          <cell r="G79">
            <v>23</v>
          </cell>
          <cell r="J79" t="str">
            <v>RILEY</v>
          </cell>
          <cell r="K79" t="str">
            <v>Kansas</v>
          </cell>
          <cell r="L79">
            <v>31</v>
          </cell>
        </row>
        <row r="80">
          <cell r="A80" t="str">
            <v>RENO</v>
          </cell>
          <cell r="B80" t="str">
            <v>Kansas</v>
          </cell>
          <cell r="C80">
            <v>117</v>
          </cell>
          <cell r="E80" t="str">
            <v>RENO</v>
          </cell>
          <cell r="F80" t="str">
            <v>Kansas</v>
          </cell>
          <cell r="G80">
            <v>223</v>
          </cell>
          <cell r="J80" t="str">
            <v>ROOKS</v>
          </cell>
          <cell r="K80" t="str">
            <v>Kansas</v>
          </cell>
          <cell r="L80">
            <v>6</v>
          </cell>
        </row>
        <row r="81">
          <cell r="A81" t="str">
            <v>REPUBLIC</v>
          </cell>
          <cell r="B81" t="str">
            <v>Kansas</v>
          </cell>
          <cell r="C81">
            <v>1</v>
          </cell>
          <cell r="E81" t="str">
            <v>REPUBLIC</v>
          </cell>
          <cell r="F81" t="str">
            <v>Kansas</v>
          </cell>
          <cell r="G81">
            <v>2</v>
          </cell>
          <cell r="J81" t="str">
            <v>RUSH</v>
          </cell>
          <cell r="K81" t="str">
            <v>Kansas</v>
          </cell>
          <cell r="L81">
            <v>11</v>
          </cell>
        </row>
        <row r="82">
          <cell r="A82" t="str">
            <v>RICE</v>
          </cell>
          <cell r="B82" t="str">
            <v>Kansas</v>
          </cell>
          <cell r="C82">
            <v>8</v>
          </cell>
          <cell r="E82" t="str">
            <v>RICE</v>
          </cell>
          <cell r="F82" t="str">
            <v>Kansas</v>
          </cell>
          <cell r="G82">
            <v>48</v>
          </cell>
          <cell r="J82" t="str">
            <v>RUSSELL</v>
          </cell>
          <cell r="K82" t="str">
            <v>Kansas</v>
          </cell>
          <cell r="L82">
            <v>10</v>
          </cell>
        </row>
        <row r="83">
          <cell r="A83" t="str">
            <v>RILEY</v>
          </cell>
          <cell r="B83" t="str">
            <v>Kansas</v>
          </cell>
          <cell r="C83">
            <v>57</v>
          </cell>
          <cell r="E83" t="str">
            <v>RILEY</v>
          </cell>
          <cell r="F83" t="str">
            <v>Kansas</v>
          </cell>
          <cell r="G83">
            <v>60</v>
          </cell>
          <cell r="J83" t="str">
            <v>SALINE</v>
          </cell>
          <cell r="K83" t="str">
            <v>Kansas</v>
          </cell>
          <cell r="L83">
            <v>81</v>
          </cell>
        </row>
        <row r="84">
          <cell r="A84" t="str">
            <v>ROOKS</v>
          </cell>
          <cell r="B84" t="str">
            <v>Kansas</v>
          </cell>
          <cell r="C84">
            <v>6</v>
          </cell>
          <cell r="E84" t="str">
            <v>ROOKS</v>
          </cell>
          <cell r="F84" t="str">
            <v>Kansas</v>
          </cell>
          <cell r="G84">
            <v>25</v>
          </cell>
          <cell r="J84" t="str">
            <v>SCOTT</v>
          </cell>
          <cell r="K84" t="str">
            <v>Kansas</v>
          </cell>
          <cell r="L84">
            <v>7</v>
          </cell>
        </row>
        <row r="85">
          <cell r="A85" t="str">
            <v>RUSH</v>
          </cell>
          <cell r="B85" t="str">
            <v>Kansas</v>
          </cell>
          <cell r="C85">
            <v>10</v>
          </cell>
          <cell r="E85" t="str">
            <v>RUSH</v>
          </cell>
          <cell r="F85" t="str">
            <v>Kansas</v>
          </cell>
          <cell r="G85">
            <v>25</v>
          </cell>
          <cell r="J85" t="str">
            <v>SEDGWICK</v>
          </cell>
          <cell r="K85" t="str">
            <v>Kansas</v>
          </cell>
          <cell r="L85">
            <v>191</v>
          </cell>
        </row>
        <row r="86">
          <cell r="A86" t="str">
            <v>RUSSELL</v>
          </cell>
          <cell r="B86" t="str">
            <v>Kansas</v>
          </cell>
          <cell r="C86">
            <v>21</v>
          </cell>
          <cell r="E86" t="str">
            <v>RUSSELL</v>
          </cell>
          <cell r="F86" t="str">
            <v>Kansas</v>
          </cell>
          <cell r="G86">
            <v>61</v>
          </cell>
          <cell r="J86" t="str">
            <v>SEWARD</v>
          </cell>
          <cell r="K86" t="str">
            <v>Kansas</v>
          </cell>
          <cell r="L86">
            <v>26</v>
          </cell>
        </row>
        <row r="87">
          <cell r="A87" t="str">
            <v>SALINE</v>
          </cell>
          <cell r="B87" t="str">
            <v>Kansas</v>
          </cell>
          <cell r="C87">
            <v>140</v>
          </cell>
          <cell r="E87" t="str">
            <v>SALINE</v>
          </cell>
          <cell r="F87" t="str">
            <v>Kansas</v>
          </cell>
          <cell r="G87">
            <v>343</v>
          </cell>
          <cell r="J87" t="str">
            <v>SHAWNEE</v>
          </cell>
          <cell r="K87" t="str">
            <v>Kansas</v>
          </cell>
          <cell r="L87">
            <v>82</v>
          </cell>
        </row>
        <row r="88">
          <cell r="A88" t="str">
            <v>SCOTT</v>
          </cell>
          <cell r="B88" t="str">
            <v>Kansas</v>
          </cell>
          <cell r="C88">
            <v>14</v>
          </cell>
          <cell r="E88" t="str">
            <v>SCOTT</v>
          </cell>
          <cell r="F88" t="str">
            <v>Kansas</v>
          </cell>
          <cell r="G88">
            <v>15</v>
          </cell>
          <cell r="J88" t="str">
            <v>SHERIDAN</v>
          </cell>
          <cell r="K88" t="str">
            <v>Kansas</v>
          </cell>
          <cell r="L88">
            <v>1</v>
          </cell>
        </row>
        <row r="89">
          <cell r="A89" t="str">
            <v>SEDGWICK</v>
          </cell>
          <cell r="B89" t="str">
            <v>Kansas</v>
          </cell>
          <cell r="C89">
            <v>430</v>
          </cell>
          <cell r="E89" t="str">
            <v>SEDGWICK</v>
          </cell>
          <cell r="F89" t="str">
            <v>Kansas</v>
          </cell>
          <cell r="G89">
            <v>452</v>
          </cell>
          <cell r="J89" t="str">
            <v>SHERMAN</v>
          </cell>
          <cell r="K89" t="str">
            <v>Kansas</v>
          </cell>
          <cell r="L89">
            <v>7</v>
          </cell>
        </row>
        <row r="90">
          <cell r="A90" t="str">
            <v>SEWARD</v>
          </cell>
          <cell r="B90" t="str">
            <v>Kansas</v>
          </cell>
          <cell r="C90">
            <v>67</v>
          </cell>
          <cell r="E90" t="str">
            <v>SEWARD</v>
          </cell>
          <cell r="F90" t="str">
            <v>Kansas</v>
          </cell>
          <cell r="G90">
            <v>137</v>
          </cell>
          <cell r="J90" t="str">
            <v>SMITH</v>
          </cell>
          <cell r="K90" t="str">
            <v>Kansas</v>
          </cell>
          <cell r="L90">
            <v>3</v>
          </cell>
        </row>
        <row r="91">
          <cell r="A91" t="str">
            <v>SHAWNEE</v>
          </cell>
          <cell r="B91" t="str">
            <v>Kansas</v>
          </cell>
          <cell r="C91">
            <v>155</v>
          </cell>
          <cell r="E91" t="str">
            <v>SHAWNEE</v>
          </cell>
          <cell r="F91" t="str">
            <v>Kansas</v>
          </cell>
          <cell r="G91">
            <v>167</v>
          </cell>
          <cell r="J91" t="str">
            <v>STAFFORD</v>
          </cell>
          <cell r="K91" t="str">
            <v>Kansas</v>
          </cell>
          <cell r="L91">
            <v>5</v>
          </cell>
        </row>
        <row r="92">
          <cell r="A92" t="str">
            <v>SHERMAN</v>
          </cell>
          <cell r="B92" t="str">
            <v>Kansas</v>
          </cell>
          <cell r="C92">
            <v>12</v>
          </cell>
          <cell r="E92" t="str">
            <v>SHERIDAN</v>
          </cell>
          <cell r="F92" t="str">
            <v>Kansas</v>
          </cell>
          <cell r="G92">
            <v>5</v>
          </cell>
          <cell r="J92" t="str">
            <v>STANTON</v>
          </cell>
          <cell r="K92" t="str">
            <v>Kansas</v>
          </cell>
          <cell r="L92">
            <v>1</v>
          </cell>
        </row>
        <row r="93">
          <cell r="A93" t="str">
            <v>SMITH</v>
          </cell>
          <cell r="B93" t="str">
            <v>Kansas</v>
          </cell>
          <cell r="C93">
            <v>7</v>
          </cell>
          <cell r="E93" t="str">
            <v>SHERMAN</v>
          </cell>
          <cell r="F93" t="str">
            <v>Kansas</v>
          </cell>
          <cell r="G93">
            <v>34</v>
          </cell>
          <cell r="J93" t="str">
            <v>STEVENS</v>
          </cell>
          <cell r="K93" t="str">
            <v>Kansas</v>
          </cell>
          <cell r="L93">
            <v>2</v>
          </cell>
        </row>
        <row r="94">
          <cell r="A94" t="str">
            <v>STAFFORD</v>
          </cell>
          <cell r="B94" t="str">
            <v>Kansas</v>
          </cell>
          <cell r="C94">
            <v>11</v>
          </cell>
          <cell r="E94" t="str">
            <v>SMITH</v>
          </cell>
          <cell r="F94" t="str">
            <v>Kansas</v>
          </cell>
          <cell r="G94">
            <v>24</v>
          </cell>
          <cell r="J94" t="str">
            <v>SUMNER</v>
          </cell>
          <cell r="K94" t="str">
            <v>Kansas</v>
          </cell>
          <cell r="L94">
            <v>6</v>
          </cell>
        </row>
        <row r="95">
          <cell r="A95" t="str">
            <v>STANTON</v>
          </cell>
          <cell r="B95" t="str">
            <v>Kansas</v>
          </cell>
          <cell r="C95">
            <v>2</v>
          </cell>
          <cell r="E95" t="str">
            <v>STAFFORD</v>
          </cell>
          <cell r="F95" t="str">
            <v>Kansas</v>
          </cell>
          <cell r="G95">
            <v>22</v>
          </cell>
          <cell r="J95" t="str">
            <v>THOMAS</v>
          </cell>
          <cell r="K95" t="str">
            <v>Kansas</v>
          </cell>
          <cell r="L95">
            <v>8</v>
          </cell>
        </row>
        <row r="96">
          <cell r="A96" t="str">
            <v>STEVENS</v>
          </cell>
          <cell r="B96" t="str">
            <v>Kansas</v>
          </cell>
          <cell r="C96">
            <v>8</v>
          </cell>
          <cell r="E96" t="str">
            <v>STANTON</v>
          </cell>
          <cell r="F96" t="str">
            <v>Kansas</v>
          </cell>
          <cell r="G96">
            <v>2</v>
          </cell>
          <cell r="J96" t="str">
            <v>TREGO</v>
          </cell>
          <cell r="K96" t="str">
            <v>Kansas</v>
          </cell>
          <cell r="L96">
            <v>4</v>
          </cell>
        </row>
        <row r="97">
          <cell r="A97" t="str">
            <v>SUMNER</v>
          </cell>
          <cell r="B97" t="str">
            <v>Kansas</v>
          </cell>
          <cell r="C97">
            <v>13</v>
          </cell>
          <cell r="E97" t="str">
            <v>STEVENS</v>
          </cell>
          <cell r="F97" t="str">
            <v>Kansas</v>
          </cell>
          <cell r="G97">
            <v>17</v>
          </cell>
          <cell r="J97" t="str">
            <v>UNKNOWN</v>
          </cell>
          <cell r="K97" t="str">
            <v>Kansas</v>
          </cell>
          <cell r="L97">
            <v>2</v>
          </cell>
        </row>
        <row r="98">
          <cell r="A98" t="str">
            <v>THOMAS</v>
          </cell>
          <cell r="B98" t="str">
            <v>Kansas</v>
          </cell>
          <cell r="C98">
            <v>20</v>
          </cell>
          <cell r="E98" t="str">
            <v>SUMNER</v>
          </cell>
          <cell r="F98" t="str">
            <v>Kansas</v>
          </cell>
          <cell r="G98">
            <v>17</v>
          </cell>
          <cell r="J98" t="str">
            <v>WABAUNSEE</v>
          </cell>
          <cell r="K98" t="str">
            <v>Kansas</v>
          </cell>
          <cell r="L98">
            <v>17</v>
          </cell>
        </row>
        <row r="99">
          <cell r="A99" t="str">
            <v>TREGO</v>
          </cell>
          <cell r="B99" t="str">
            <v>Kansas</v>
          </cell>
          <cell r="C99">
            <v>7</v>
          </cell>
          <cell r="E99" t="str">
            <v>THOMAS</v>
          </cell>
          <cell r="F99" t="str">
            <v>Kansas</v>
          </cell>
          <cell r="G99">
            <v>51</v>
          </cell>
          <cell r="J99" t="str">
            <v>WALLACE</v>
          </cell>
          <cell r="K99" t="str">
            <v>Kansas</v>
          </cell>
          <cell r="L99">
            <v>2</v>
          </cell>
        </row>
        <row r="100">
          <cell r="A100" t="str">
            <v>UNKNOWN</v>
          </cell>
          <cell r="B100" t="str">
            <v>Kansas</v>
          </cell>
          <cell r="C100">
            <v>7</v>
          </cell>
          <cell r="E100" t="str">
            <v>TREGO</v>
          </cell>
          <cell r="F100" t="str">
            <v>Kansas</v>
          </cell>
          <cell r="G100">
            <v>17</v>
          </cell>
          <cell r="J100" t="str">
            <v>WASHINGTON</v>
          </cell>
          <cell r="K100" t="str">
            <v>Kansas</v>
          </cell>
          <cell r="L100">
            <v>1</v>
          </cell>
        </row>
        <row r="101">
          <cell r="A101" t="str">
            <v>WABAUNSEE</v>
          </cell>
          <cell r="B101" t="str">
            <v>Kansas</v>
          </cell>
          <cell r="C101">
            <v>20</v>
          </cell>
          <cell r="E101" t="str">
            <v>UNKNOWN</v>
          </cell>
          <cell r="F101" t="str">
            <v>Kansas</v>
          </cell>
          <cell r="G101">
            <v>7</v>
          </cell>
          <cell r="J101" t="str">
            <v>WILSON</v>
          </cell>
          <cell r="K101" t="str">
            <v>Kansas</v>
          </cell>
          <cell r="L101">
            <v>23</v>
          </cell>
        </row>
        <row r="102">
          <cell r="A102" t="str">
            <v>WALLACE</v>
          </cell>
          <cell r="B102" t="str">
            <v>Kansas</v>
          </cell>
          <cell r="C102">
            <v>2</v>
          </cell>
          <cell r="E102" t="str">
            <v>WABAUNSEE</v>
          </cell>
          <cell r="F102" t="str">
            <v>Kansas</v>
          </cell>
          <cell r="G102">
            <v>27</v>
          </cell>
          <cell r="J102" t="str">
            <v>WOODSON</v>
          </cell>
          <cell r="K102" t="str">
            <v>Kansas</v>
          </cell>
          <cell r="L102">
            <v>3</v>
          </cell>
        </row>
        <row r="103">
          <cell r="A103" t="str">
            <v>WASHINGTON</v>
          </cell>
          <cell r="B103" t="str">
            <v>Kansas</v>
          </cell>
          <cell r="C103">
            <v>2</v>
          </cell>
          <cell r="E103" t="str">
            <v>WALLACE</v>
          </cell>
          <cell r="F103" t="str">
            <v>Kansas</v>
          </cell>
          <cell r="G103">
            <v>3</v>
          </cell>
          <cell r="J103" t="str">
            <v>WYANDOTTE</v>
          </cell>
          <cell r="K103" t="str">
            <v>Kansas</v>
          </cell>
          <cell r="L103">
            <v>130</v>
          </cell>
        </row>
        <row r="104">
          <cell r="A104" t="str">
            <v>WICHITA</v>
          </cell>
          <cell r="B104" t="str">
            <v>Kansas</v>
          </cell>
          <cell r="C104">
            <v>1</v>
          </cell>
          <cell r="E104" t="str">
            <v>WASHINGTON</v>
          </cell>
          <cell r="F104" t="str">
            <v>Kansas</v>
          </cell>
          <cell r="G104">
            <v>2</v>
          </cell>
        </row>
        <row r="105">
          <cell r="A105" t="str">
            <v>WILSON</v>
          </cell>
          <cell r="B105" t="str">
            <v>Kansas</v>
          </cell>
          <cell r="C105">
            <v>25</v>
          </cell>
          <cell r="E105" t="str">
            <v>WICHITA</v>
          </cell>
          <cell r="F105" t="str">
            <v>Kansas</v>
          </cell>
          <cell r="G105">
            <v>3</v>
          </cell>
        </row>
        <row r="106">
          <cell r="A106" t="str">
            <v>WOODSON</v>
          </cell>
          <cell r="B106" t="str">
            <v>Kansas</v>
          </cell>
          <cell r="C106">
            <v>7</v>
          </cell>
          <cell r="E106" t="str">
            <v>WILSON</v>
          </cell>
          <cell r="F106" t="str">
            <v>Kansas</v>
          </cell>
          <cell r="G106">
            <v>46</v>
          </cell>
        </row>
        <row r="107">
          <cell r="A107" t="str">
            <v>WYANDOTTE</v>
          </cell>
          <cell r="B107" t="str">
            <v>Kansas</v>
          </cell>
          <cell r="C107">
            <v>141</v>
          </cell>
          <cell r="E107" t="str">
            <v>WOODSON</v>
          </cell>
          <cell r="F107" t="str">
            <v>Kansas</v>
          </cell>
          <cell r="G107">
            <v>17</v>
          </cell>
        </row>
        <row r="108">
          <cell r="E108" t="str">
            <v>WYANDOTTE</v>
          </cell>
          <cell r="F108" t="str">
            <v>Kansas</v>
          </cell>
          <cell r="G108">
            <v>143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B2CF-3FE6-4253-B618-52662970ECCA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7B9D-4467-4E9C-BF71-5E6AA88AD9B9}">
  <dimension ref="A1"/>
  <sheetViews>
    <sheetView workbookViewId="0">
      <selection activeCell="J99" sqref="J9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Normal="100" workbookViewId="0">
      <selection activeCell="G14" sqref="G14"/>
    </sheetView>
  </sheetViews>
  <sheetFormatPr defaultRowHeight="15" x14ac:dyDescent="0.25"/>
  <cols>
    <col min="1" max="1" width="23.140625" style="1" bestFit="1" customWidth="1"/>
    <col min="4" max="4" width="11" customWidth="1"/>
    <col min="7" max="7" width="10.140625" bestFit="1" customWidth="1"/>
    <col min="10" max="10" width="11.140625" customWidth="1"/>
    <col min="12" max="14" width="12" customWidth="1"/>
    <col min="16" max="16" width="8.85546875" bestFit="1" customWidth="1"/>
  </cols>
  <sheetData>
    <row r="1" spans="1:20" ht="44.2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J1" t="s">
        <v>72</v>
      </c>
    </row>
    <row r="3" spans="1:20" ht="30" x14ac:dyDescent="0.25">
      <c r="A3" s="6" t="s">
        <v>57</v>
      </c>
      <c r="B3" s="39" t="s">
        <v>31</v>
      </c>
      <c r="C3" s="39" t="s">
        <v>32</v>
      </c>
      <c r="D3" s="39" t="s">
        <v>33</v>
      </c>
      <c r="E3" s="39" t="s">
        <v>34</v>
      </c>
      <c r="F3" s="39" t="s">
        <v>35</v>
      </c>
      <c r="G3" s="39" t="s">
        <v>36</v>
      </c>
      <c r="H3" s="39" t="s">
        <v>25</v>
      </c>
      <c r="I3" s="39" t="s">
        <v>26</v>
      </c>
      <c r="J3" s="39" t="s">
        <v>27</v>
      </c>
      <c r="K3" s="39" t="s">
        <v>28</v>
      </c>
      <c r="L3" s="39" t="s">
        <v>29</v>
      </c>
      <c r="M3" s="39" t="s">
        <v>30</v>
      </c>
      <c r="N3" s="39" t="s">
        <v>56</v>
      </c>
      <c r="O3" s="39" t="s">
        <v>37</v>
      </c>
      <c r="P3" s="22" t="s">
        <v>91</v>
      </c>
    </row>
    <row r="4" spans="1:20" x14ac:dyDescent="0.25">
      <c r="A4" s="26" t="s">
        <v>79</v>
      </c>
      <c r="B4" s="31">
        <v>37</v>
      </c>
      <c r="C4" s="31">
        <v>29</v>
      </c>
      <c r="D4" s="31">
        <v>49</v>
      </c>
      <c r="E4" s="31">
        <v>42</v>
      </c>
      <c r="F4" s="31">
        <v>50</v>
      </c>
      <c r="G4" s="31">
        <v>40</v>
      </c>
      <c r="H4" s="31">
        <v>35</v>
      </c>
      <c r="I4" s="31">
        <v>44</v>
      </c>
      <c r="J4" s="31">
        <v>37</v>
      </c>
      <c r="K4" s="31">
        <v>36</v>
      </c>
      <c r="L4" s="31">
        <v>31</v>
      </c>
      <c r="M4" s="31">
        <v>24</v>
      </c>
      <c r="N4" s="41">
        <f>AVERAGE(B4:M4)</f>
        <v>37.833333333333336</v>
      </c>
      <c r="O4" s="31">
        <f>SUM(B4:M4)</f>
        <v>454</v>
      </c>
      <c r="P4" s="38">
        <f>O4/6307</f>
        <v>7.1983510385286192E-2</v>
      </c>
      <c r="T4" s="25"/>
    </row>
    <row r="5" spans="1:20" x14ac:dyDescent="0.25">
      <c r="A5" s="27" t="s">
        <v>80</v>
      </c>
      <c r="B5" s="31">
        <v>6</v>
      </c>
      <c r="C5" s="31">
        <v>6</v>
      </c>
      <c r="D5" s="31">
        <v>8</v>
      </c>
      <c r="E5" s="31">
        <v>1</v>
      </c>
      <c r="F5" s="31">
        <v>8</v>
      </c>
      <c r="G5" s="31">
        <v>6</v>
      </c>
      <c r="H5" s="31">
        <v>6</v>
      </c>
      <c r="I5" s="31">
        <v>6</v>
      </c>
      <c r="J5" s="31">
        <v>14</v>
      </c>
      <c r="K5" s="31">
        <v>4</v>
      </c>
      <c r="L5" s="31">
        <v>7</v>
      </c>
      <c r="M5" s="31">
        <v>13</v>
      </c>
      <c r="N5" s="41">
        <f>AVERAGE(B5:M5)</f>
        <v>7.083333333333333</v>
      </c>
      <c r="O5" s="31">
        <f>SUM(B5:M5)</f>
        <v>85</v>
      </c>
      <c r="P5" s="38">
        <f t="shared" ref="P5:P14" si="0">O5/6307</f>
        <v>1.3477088948787063E-2</v>
      </c>
      <c r="T5" s="25"/>
    </row>
    <row r="6" spans="1:20" x14ac:dyDescent="0.25">
      <c r="A6" s="27" t="s">
        <v>81</v>
      </c>
      <c r="B6" s="31"/>
      <c r="C6" s="31"/>
      <c r="D6" s="31"/>
      <c r="E6" s="31"/>
      <c r="F6" s="31">
        <v>1</v>
      </c>
      <c r="G6" s="31"/>
      <c r="H6" s="31"/>
      <c r="I6" s="31">
        <v>1</v>
      </c>
      <c r="J6" s="31"/>
      <c r="K6" s="31">
        <v>1</v>
      </c>
      <c r="L6" s="31">
        <v>1</v>
      </c>
      <c r="M6" s="31"/>
      <c r="N6" s="41">
        <f t="shared" ref="N6:N13" si="1">AVERAGE(B6:M6)</f>
        <v>1</v>
      </c>
      <c r="O6" s="31">
        <f t="shared" ref="O6:O13" si="2">SUM(B6:M6)</f>
        <v>4</v>
      </c>
      <c r="P6" s="38">
        <f t="shared" si="0"/>
        <v>6.3421595053115589E-4</v>
      </c>
      <c r="T6" s="25"/>
    </row>
    <row r="7" spans="1:20" x14ac:dyDescent="0.25">
      <c r="A7" s="27" t="s">
        <v>10</v>
      </c>
      <c r="B7" s="31">
        <v>34</v>
      </c>
      <c r="C7" s="31">
        <v>34</v>
      </c>
      <c r="D7" s="31">
        <v>46</v>
      </c>
      <c r="E7" s="31">
        <v>52</v>
      </c>
      <c r="F7" s="31">
        <v>56</v>
      </c>
      <c r="G7" s="31">
        <v>35</v>
      </c>
      <c r="H7" s="31">
        <v>20</v>
      </c>
      <c r="I7" s="31">
        <v>34</v>
      </c>
      <c r="J7" s="31">
        <v>42</v>
      </c>
      <c r="K7" s="31">
        <v>58</v>
      </c>
      <c r="L7" s="31">
        <v>51</v>
      </c>
      <c r="M7" s="31">
        <v>70</v>
      </c>
      <c r="N7" s="41">
        <f t="shared" si="1"/>
        <v>44.333333333333336</v>
      </c>
      <c r="O7" s="31">
        <f t="shared" si="2"/>
        <v>532</v>
      </c>
      <c r="P7" s="38">
        <f t="shared" si="0"/>
        <v>8.4350721420643732E-2</v>
      </c>
      <c r="T7" s="25"/>
    </row>
    <row r="8" spans="1:20" x14ac:dyDescent="0.25">
      <c r="A8" s="27" t="s">
        <v>82</v>
      </c>
      <c r="B8" s="31">
        <v>21</v>
      </c>
      <c r="C8" s="31">
        <v>25</v>
      </c>
      <c r="D8" s="31">
        <v>13</v>
      </c>
      <c r="E8" s="31">
        <v>14</v>
      </c>
      <c r="F8" s="31">
        <v>10</v>
      </c>
      <c r="G8" s="31">
        <v>7</v>
      </c>
      <c r="H8" s="31">
        <v>10</v>
      </c>
      <c r="I8" s="31">
        <v>3</v>
      </c>
      <c r="J8" s="31">
        <v>5</v>
      </c>
      <c r="K8" s="31">
        <v>12</v>
      </c>
      <c r="L8" s="31">
        <v>8</v>
      </c>
      <c r="M8" s="31">
        <v>1</v>
      </c>
      <c r="N8" s="41">
        <f t="shared" si="1"/>
        <v>10.75</v>
      </c>
      <c r="O8" s="31">
        <f t="shared" si="2"/>
        <v>129</v>
      </c>
      <c r="P8" s="38">
        <f t="shared" si="0"/>
        <v>2.0453464404629775E-2</v>
      </c>
      <c r="T8" s="25"/>
    </row>
    <row r="9" spans="1:20" x14ac:dyDescent="0.25">
      <c r="A9" s="27" t="s">
        <v>83</v>
      </c>
      <c r="B9" s="31">
        <v>2</v>
      </c>
      <c r="C9" s="31">
        <v>2</v>
      </c>
      <c r="D9" s="31">
        <v>1</v>
      </c>
      <c r="E9" s="31"/>
      <c r="F9" s="31">
        <v>2</v>
      </c>
      <c r="G9" s="31">
        <v>1</v>
      </c>
      <c r="H9" s="31"/>
      <c r="I9" s="31"/>
      <c r="J9" s="31">
        <v>1</v>
      </c>
      <c r="K9" s="31">
        <v>3</v>
      </c>
      <c r="L9" s="31">
        <v>3</v>
      </c>
      <c r="M9" s="31">
        <v>2</v>
      </c>
      <c r="N9" s="41">
        <f t="shared" si="1"/>
        <v>1.8888888888888888</v>
      </c>
      <c r="O9" s="31">
        <f t="shared" si="2"/>
        <v>17</v>
      </c>
      <c r="P9" s="38">
        <f t="shared" si="0"/>
        <v>2.6954177897574125E-3</v>
      </c>
      <c r="T9" s="25"/>
    </row>
    <row r="10" spans="1:20" x14ac:dyDescent="0.25">
      <c r="A10" s="27" t="s">
        <v>84</v>
      </c>
      <c r="B10" s="31"/>
      <c r="C10" s="31"/>
      <c r="D10" s="31"/>
      <c r="E10" s="31"/>
      <c r="F10" s="31"/>
      <c r="G10" s="31"/>
      <c r="H10" s="31"/>
      <c r="I10" s="31"/>
      <c r="J10" s="31">
        <v>1</v>
      </c>
      <c r="K10" s="31"/>
      <c r="L10" s="31"/>
      <c r="M10" s="31"/>
      <c r="N10" s="41">
        <f t="shared" si="1"/>
        <v>1</v>
      </c>
      <c r="O10" s="31">
        <f t="shared" si="2"/>
        <v>1</v>
      </c>
      <c r="P10" s="38">
        <f t="shared" si="0"/>
        <v>1.5855398763278897E-4</v>
      </c>
      <c r="T10" s="25"/>
    </row>
    <row r="11" spans="1:20" x14ac:dyDescent="0.25">
      <c r="A11" s="27" t="s">
        <v>9</v>
      </c>
      <c r="B11" s="31"/>
      <c r="C11" s="31"/>
      <c r="D11" s="31"/>
      <c r="E11" s="31">
        <v>2</v>
      </c>
      <c r="F11" s="31">
        <v>1</v>
      </c>
      <c r="G11" s="31"/>
      <c r="H11" s="31">
        <v>3</v>
      </c>
      <c r="I11" s="31"/>
      <c r="J11" s="31">
        <v>4</v>
      </c>
      <c r="K11" s="31"/>
      <c r="L11" s="31"/>
      <c r="M11" s="31"/>
      <c r="N11" s="41">
        <f t="shared" si="1"/>
        <v>2.5</v>
      </c>
      <c r="O11" s="31">
        <f t="shared" si="2"/>
        <v>10</v>
      </c>
      <c r="P11" s="38">
        <f t="shared" si="0"/>
        <v>1.5855398763278896E-3</v>
      </c>
      <c r="T11" s="25"/>
    </row>
    <row r="12" spans="1:20" x14ac:dyDescent="0.25">
      <c r="A12" s="27" t="s">
        <v>85</v>
      </c>
      <c r="B12" s="31"/>
      <c r="C12" s="31"/>
      <c r="D12" s="31"/>
      <c r="E12" s="31">
        <v>6</v>
      </c>
      <c r="F12" s="31">
        <v>1</v>
      </c>
      <c r="G12" s="31">
        <v>1</v>
      </c>
      <c r="H12" s="31"/>
      <c r="I12" s="31">
        <v>2</v>
      </c>
      <c r="J12" s="31"/>
      <c r="K12" s="31">
        <v>2</v>
      </c>
      <c r="L12" s="31"/>
      <c r="M12" s="31"/>
      <c r="N12" s="41">
        <f t="shared" si="1"/>
        <v>2.4</v>
      </c>
      <c r="O12" s="31">
        <f t="shared" si="2"/>
        <v>12</v>
      </c>
      <c r="P12" s="38">
        <f t="shared" si="0"/>
        <v>1.9026478515934676E-3</v>
      </c>
      <c r="T12" s="25"/>
    </row>
    <row r="13" spans="1:20" x14ac:dyDescent="0.25">
      <c r="A13" s="27" t="s">
        <v>86</v>
      </c>
      <c r="B13" s="31">
        <v>388</v>
      </c>
      <c r="C13" s="31">
        <v>390</v>
      </c>
      <c r="D13" s="31">
        <v>433</v>
      </c>
      <c r="E13" s="31">
        <v>476</v>
      </c>
      <c r="F13" s="31">
        <v>471</v>
      </c>
      <c r="G13" s="31">
        <v>475</v>
      </c>
      <c r="H13" s="31">
        <v>472</v>
      </c>
      <c r="I13" s="31">
        <v>471</v>
      </c>
      <c r="J13" s="31">
        <v>546</v>
      </c>
      <c r="K13" s="31">
        <v>514</v>
      </c>
      <c r="L13" s="31">
        <v>460</v>
      </c>
      <c r="M13" s="31">
        <v>448</v>
      </c>
      <c r="N13" s="41">
        <f t="shared" si="1"/>
        <v>462</v>
      </c>
      <c r="O13" s="31">
        <f t="shared" si="2"/>
        <v>5544</v>
      </c>
      <c r="P13" s="38">
        <f t="shared" si="0"/>
        <v>0.87902330743618207</v>
      </c>
      <c r="T13" s="25"/>
    </row>
    <row r="14" spans="1:20" x14ac:dyDescent="0.25">
      <c r="A14" s="27" t="s">
        <v>11</v>
      </c>
      <c r="B14" s="31">
        <v>9</v>
      </c>
      <c r="C14" s="31">
        <v>14</v>
      </c>
      <c r="D14" s="31">
        <v>9</v>
      </c>
      <c r="E14" s="31">
        <v>5</v>
      </c>
      <c r="F14" s="31">
        <v>8</v>
      </c>
      <c r="G14" s="31">
        <v>6</v>
      </c>
      <c r="H14" s="31">
        <v>3</v>
      </c>
      <c r="I14" s="31">
        <v>6</v>
      </c>
      <c r="J14" s="31">
        <v>6</v>
      </c>
      <c r="K14" s="31">
        <v>9</v>
      </c>
      <c r="L14" s="31">
        <v>2</v>
      </c>
      <c r="M14" s="31">
        <v>7</v>
      </c>
      <c r="N14" s="41">
        <f>AVERAGE(B14:M14)</f>
        <v>7</v>
      </c>
      <c r="O14" s="31">
        <f>SUM(B14:M14)</f>
        <v>84</v>
      </c>
      <c r="P14" s="38">
        <f t="shared" si="0"/>
        <v>1.3318534961154272E-2</v>
      </c>
      <c r="T14" s="25"/>
    </row>
    <row r="15" spans="1:20" x14ac:dyDescent="0.25">
      <c r="A15" s="3" t="s">
        <v>12</v>
      </c>
      <c r="B15" s="34">
        <f t="shared" ref="B15" si="3">SUM(B4:B14)</f>
        <v>497</v>
      </c>
      <c r="C15" s="34">
        <f t="shared" ref="C15" si="4">SUM(C4:C14)</f>
        <v>500</v>
      </c>
      <c r="D15" s="34">
        <f>SUM(D4:D14)</f>
        <v>559</v>
      </c>
      <c r="E15" s="34">
        <f t="shared" ref="E15:G15" si="5">SUM(E4:E14)</f>
        <v>598</v>
      </c>
      <c r="F15" s="34">
        <f t="shared" si="5"/>
        <v>608</v>
      </c>
      <c r="G15" s="34">
        <f t="shared" si="5"/>
        <v>571</v>
      </c>
      <c r="H15" s="34">
        <f>SUM(H4:H14)</f>
        <v>549</v>
      </c>
      <c r="I15" s="34">
        <f t="shared" ref="I15" si="6">SUM(I4:I14)</f>
        <v>567</v>
      </c>
      <c r="J15" s="34">
        <f t="shared" ref="J15" si="7">SUM(J4:J14)</f>
        <v>656</v>
      </c>
      <c r="K15" s="34">
        <f t="shared" ref="K15" si="8">SUM(K4:K14)</f>
        <v>639</v>
      </c>
      <c r="L15" s="34">
        <f t="shared" ref="L15" si="9">SUM(L4:L14)</f>
        <v>563</v>
      </c>
      <c r="M15" s="34">
        <f t="shared" ref="M15" si="10">SUM(M4:M14)</f>
        <v>565</v>
      </c>
      <c r="N15" s="32"/>
      <c r="O15" s="32">
        <f>SUM(O4:O14)</f>
        <v>6872</v>
      </c>
      <c r="T15" s="25"/>
    </row>
    <row r="16" spans="1:20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T16" s="25"/>
    </row>
    <row r="17" spans="1:15" ht="30" x14ac:dyDescent="0.25">
      <c r="A17" s="6" t="s">
        <v>0</v>
      </c>
      <c r="B17" s="39" t="s">
        <v>31</v>
      </c>
      <c r="C17" s="39" t="s">
        <v>32</v>
      </c>
      <c r="D17" s="39" t="s">
        <v>33</v>
      </c>
      <c r="E17" s="39" t="s">
        <v>34</v>
      </c>
      <c r="F17" s="39" t="s">
        <v>35</v>
      </c>
      <c r="G17" s="39" t="s">
        <v>36</v>
      </c>
      <c r="H17" s="39" t="s">
        <v>25</v>
      </c>
      <c r="I17" s="39" t="s">
        <v>26</v>
      </c>
      <c r="J17" s="39" t="s">
        <v>27</v>
      </c>
      <c r="K17" s="39" t="s">
        <v>28</v>
      </c>
      <c r="L17" s="39" t="s">
        <v>29</v>
      </c>
      <c r="M17" s="39" t="s">
        <v>30</v>
      </c>
      <c r="N17" s="39" t="s">
        <v>56</v>
      </c>
      <c r="O17" s="39" t="s">
        <v>37</v>
      </c>
    </row>
    <row r="18" spans="1:15" x14ac:dyDescent="0.25">
      <c r="A18" s="14" t="s">
        <v>1</v>
      </c>
      <c r="B18" s="31">
        <v>44</v>
      </c>
      <c r="C18" s="31">
        <v>50</v>
      </c>
      <c r="D18" s="31">
        <v>75</v>
      </c>
      <c r="E18" s="31">
        <v>92</v>
      </c>
      <c r="F18" s="31">
        <v>101</v>
      </c>
      <c r="G18" s="31">
        <v>65</v>
      </c>
      <c r="H18" s="31">
        <v>78</v>
      </c>
      <c r="I18" s="31">
        <v>81</v>
      </c>
      <c r="J18" s="31">
        <v>106</v>
      </c>
      <c r="K18" s="31">
        <v>106</v>
      </c>
      <c r="L18" s="31">
        <v>88</v>
      </c>
      <c r="M18" s="31">
        <v>35</v>
      </c>
      <c r="N18" s="41">
        <f>AVERAGE(B18:M18)</f>
        <v>76.75</v>
      </c>
      <c r="O18" s="31">
        <f>SUM(B18:M18)</f>
        <v>921</v>
      </c>
    </row>
    <row r="19" spans="1:15" x14ac:dyDescent="0.25">
      <c r="A19" s="14" t="s">
        <v>2</v>
      </c>
      <c r="B19" s="31">
        <v>63</v>
      </c>
      <c r="C19" s="31">
        <v>60</v>
      </c>
      <c r="D19" s="31">
        <v>126</v>
      </c>
      <c r="E19" s="31">
        <v>112</v>
      </c>
      <c r="F19" s="31">
        <v>130</v>
      </c>
      <c r="G19" s="31">
        <v>111</v>
      </c>
      <c r="H19" s="31">
        <v>112</v>
      </c>
      <c r="I19" s="31">
        <v>89</v>
      </c>
      <c r="J19" s="31">
        <v>105</v>
      </c>
      <c r="K19" s="31">
        <v>94</v>
      </c>
      <c r="L19" s="31">
        <v>67</v>
      </c>
      <c r="M19" s="31">
        <v>67</v>
      </c>
      <c r="N19" s="41">
        <f t="shared" ref="N19:N25" si="11">AVERAGE(B19:M19)</f>
        <v>94.666666666666671</v>
      </c>
      <c r="O19" s="31">
        <f t="shared" ref="O19:O25" si="12">SUM(B19:M19)</f>
        <v>1136</v>
      </c>
    </row>
    <row r="20" spans="1:15" x14ac:dyDescent="0.25">
      <c r="A20" s="14" t="s">
        <v>3</v>
      </c>
      <c r="B20" s="31">
        <v>37</v>
      </c>
      <c r="C20" s="31">
        <v>30</v>
      </c>
      <c r="D20" s="31">
        <v>36</v>
      </c>
      <c r="E20" s="31">
        <v>32</v>
      </c>
      <c r="F20" s="31">
        <v>50</v>
      </c>
      <c r="G20" s="31">
        <v>30</v>
      </c>
      <c r="H20" s="31">
        <v>41</v>
      </c>
      <c r="I20" s="31">
        <v>36</v>
      </c>
      <c r="J20" s="31">
        <v>48</v>
      </c>
      <c r="K20" s="31">
        <v>48</v>
      </c>
      <c r="L20" s="31">
        <v>43</v>
      </c>
      <c r="M20" s="31">
        <v>44</v>
      </c>
      <c r="N20" s="41">
        <f t="shared" si="11"/>
        <v>39.583333333333336</v>
      </c>
      <c r="O20" s="31">
        <f t="shared" si="12"/>
        <v>475</v>
      </c>
    </row>
    <row r="21" spans="1:15" x14ac:dyDescent="0.25">
      <c r="A21" s="14" t="s">
        <v>4</v>
      </c>
      <c r="B21" s="31">
        <v>42</v>
      </c>
      <c r="C21" s="31">
        <v>41</v>
      </c>
      <c r="D21" s="31">
        <v>33</v>
      </c>
      <c r="E21" s="31">
        <v>36</v>
      </c>
      <c r="F21" s="31">
        <v>38</v>
      </c>
      <c r="G21" s="31">
        <v>47</v>
      </c>
      <c r="H21" s="31">
        <v>48</v>
      </c>
      <c r="I21" s="31">
        <v>45</v>
      </c>
      <c r="J21" s="31">
        <v>56</v>
      </c>
      <c r="K21" s="31">
        <v>35</v>
      </c>
      <c r="L21" s="31">
        <v>47</v>
      </c>
      <c r="M21" s="31">
        <v>54</v>
      </c>
      <c r="N21" s="41">
        <f t="shared" si="11"/>
        <v>43.5</v>
      </c>
      <c r="O21" s="31">
        <f t="shared" si="12"/>
        <v>522</v>
      </c>
    </row>
    <row r="22" spans="1:15" x14ac:dyDescent="0.25">
      <c r="A22" s="14" t="s">
        <v>5</v>
      </c>
      <c r="B22" s="31">
        <v>200</v>
      </c>
      <c r="C22" s="31">
        <v>209</v>
      </c>
      <c r="D22" s="31">
        <v>201</v>
      </c>
      <c r="E22" s="31">
        <v>202</v>
      </c>
      <c r="F22" s="31">
        <v>184</v>
      </c>
      <c r="G22" s="31">
        <v>206</v>
      </c>
      <c r="H22" s="31">
        <v>171</v>
      </c>
      <c r="I22" s="31">
        <v>180</v>
      </c>
      <c r="J22" s="31">
        <v>222</v>
      </c>
      <c r="K22" s="31">
        <v>237</v>
      </c>
      <c r="L22" s="31">
        <v>193</v>
      </c>
      <c r="M22" s="31">
        <v>245</v>
      </c>
      <c r="N22" s="41">
        <f t="shared" si="11"/>
        <v>204.16666666666666</v>
      </c>
      <c r="O22" s="31">
        <f t="shared" si="12"/>
        <v>2450</v>
      </c>
    </row>
    <row r="23" spans="1:15" x14ac:dyDescent="0.25">
      <c r="A23" s="14" t="s">
        <v>6</v>
      </c>
      <c r="B23" s="31">
        <v>98</v>
      </c>
      <c r="C23" s="31">
        <v>89</v>
      </c>
      <c r="D23" s="31">
        <v>97</v>
      </c>
      <c r="E23" s="31">
        <v>97</v>
      </c>
      <c r="F23" s="31">
        <v>80</v>
      </c>
      <c r="G23" s="31">
        <v>94</v>
      </c>
      <c r="H23" s="31">
        <v>76</v>
      </c>
      <c r="I23" s="31">
        <v>111</v>
      </c>
      <c r="J23" s="31">
        <v>96</v>
      </c>
      <c r="K23" s="31">
        <v>88</v>
      </c>
      <c r="L23" s="31">
        <v>101</v>
      </c>
      <c r="M23" s="31">
        <v>103</v>
      </c>
      <c r="N23" s="41">
        <f t="shared" si="11"/>
        <v>94.166666666666671</v>
      </c>
      <c r="O23" s="31">
        <f t="shared" si="12"/>
        <v>1130</v>
      </c>
    </row>
    <row r="24" spans="1:15" x14ac:dyDescent="0.25">
      <c r="A24" s="14" t="s">
        <v>7</v>
      </c>
      <c r="B24" s="31">
        <v>8</v>
      </c>
      <c r="C24" s="31">
        <v>10</v>
      </c>
      <c r="D24" s="31">
        <v>5</v>
      </c>
      <c r="E24" s="31">
        <v>11</v>
      </c>
      <c r="F24" s="31">
        <v>13</v>
      </c>
      <c r="G24" s="31">
        <v>10</v>
      </c>
      <c r="H24" s="31">
        <v>11</v>
      </c>
      <c r="I24" s="31">
        <v>14</v>
      </c>
      <c r="J24" s="31">
        <v>13</v>
      </c>
      <c r="K24" s="31">
        <v>13</v>
      </c>
      <c r="L24" s="31">
        <v>15</v>
      </c>
      <c r="M24" s="31">
        <v>8</v>
      </c>
      <c r="N24" s="41">
        <f t="shared" si="11"/>
        <v>10.916666666666666</v>
      </c>
      <c r="O24" s="31">
        <f t="shared" si="12"/>
        <v>131</v>
      </c>
    </row>
    <row r="25" spans="1:15" x14ac:dyDescent="0.25">
      <c r="A25" s="14" t="s">
        <v>8</v>
      </c>
      <c r="B25" s="31">
        <v>5</v>
      </c>
      <c r="C25" s="31">
        <v>11</v>
      </c>
      <c r="D25" s="31">
        <v>6</v>
      </c>
      <c r="E25" s="31">
        <v>16</v>
      </c>
      <c r="F25" s="31">
        <v>13</v>
      </c>
      <c r="G25" s="31">
        <v>9</v>
      </c>
      <c r="H25" s="31">
        <v>9</v>
      </c>
      <c r="I25" s="31">
        <v>11</v>
      </c>
      <c r="J25" s="31">
        <v>9</v>
      </c>
      <c r="K25" s="31">
        <v>18</v>
      </c>
      <c r="L25" s="31">
        <v>12</v>
      </c>
      <c r="M25" s="31">
        <v>9</v>
      </c>
      <c r="N25" s="41">
        <f t="shared" si="11"/>
        <v>10.666666666666666</v>
      </c>
      <c r="O25" s="31">
        <f t="shared" si="12"/>
        <v>128</v>
      </c>
    </row>
    <row r="26" spans="1:15" x14ac:dyDescent="0.25">
      <c r="A26" s="15" t="s">
        <v>12</v>
      </c>
      <c r="B26" s="34">
        <f>SUM(B18:B25)</f>
        <v>497</v>
      </c>
      <c r="C26" s="34">
        <f t="shared" ref="C26:M26" si="13">SUM(C18:C25)</f>
        <v>500</v>
      </c>
      <c r="D26" s="34">
        <f t="shared" si="13"/>
        <v>579</v>
      </c>
      <c r="E26" s="34">
        <f t="shared" si="13"/>
        <v>598</v>
      </c>
      <c r="F26" s="34">
        <f t="shared" si="13"/>
        <v>609</v>
      </c>
      <c r="G26" s="34">
        <f t="shared" si="13"/>
        <v>572</v>
      </c>
      <c r="H26" s="34">
        <f t="shared" si="13"/>
        <v>546</v>
      </c>
      <c r="I26" s="34">
        <f t="shared" si="13"/>
        <v>567</v>
      </c>
      <c r="J26" s="34">
        <f t="shared" si="13"/>
        <v>655</v>
      </c>
      <c r="K26" s="34">
        <f t="shared" si="13"/>
        <v>639</v>
      </c>
      <c r="L26" s="34">
        <f t="shared" si="13"/>
        <v>566</v>
      </c>
      <c r="M26" s="34">
        <f t="shared" si="13"/>
        <v>565</v>
      </c>
      <c r="N26" s="43"/>
      <c r="O26" s="43"/>
    </row>
    <row r="28" spans="1:15" ht="30" x14ac:dyDescent="0.25">
      <c r="A28" s="6" t="s">
        <v>58</v>
      </c>
      <c r="B28" s="24" t="s">
        <v>31</v>
      </c>
      <c r="C28" s="24" t="s">
        <v>32</v>
      </c>
      <c r="D28" s="24" t="s">
        <v>33</v>
      </c>
      <c r="E28" s="24" t="s">
        <v>34</v>
      </c>
      <c r="F28" s="24" t="s">
        <v>35</v>
      </c>
      <c r="G28" s="24" t="s">
        <v>36</v>
      </c>
      <c r="H28" s="24" t="s">
        <v>25</v>
      </c>
      <c r="I28" s="24" t="s">
        <v>26</v>
      </c>
      <c r="J28" s="24" t="s">
        <v>27</v>
      </c>
      <c r="K28" s="24" t="s">
        <v>28</v>
      </c>
      <c r="L28" s="24" t="s">
        <v>29</v>
      </c>
      <c r="M28" s="24" t="s">
        <v>30</v>
      </c>
      <c r="N28" s="6" t="s">
        <v>56</v>
      </c>
      <c r="O28" s="6" t="s">
        <v>37</v>
      </c>
    </row>
    <row r="29" spans="1:15" ht="45" customHeight="1" x14ac:dyDescent="0.25">
      <c r="A29" s="14" t="s">
        <v>59</v>
      </c>
      <c r="B29" s="28">
        <v>2150</v>
      </c>
      <c r="C29" s="28">
        <v>2237</v>
      </c>
      <c r="D29" s="28">
        <v>2515</v>
      </c>
      <c r="E29" s="28">
        <v>2614</v>
      </c>
      <c r="F29" s="28">
        <v>2299</v>
      </c>
      <c r="G29" s="28">
        <v>2006</v>
      </c>
      <c r="H29" s="28">
        <v>1836</v>
      </c>
      <c r="I29" s="28">
        <v>2060</v>
      </c>
      <c r="J29" s="28">
        <v>2441</v>
      </c>
      <c r="K29" s="28">
        <v>2499</v>
      </c>
      <c r="L29" s="28">
        <v>2339</v>
      </c>
      <c r="M29" s="28">
        <v>2056</v>
      </c>
      <c r="N29" s="30">
        <f t="shared" ref="N29:N31" si="14">AVERAGE(B29:M29)</f>
        <v>2254.3333333333335</v>
      </c>
      <c r="O29" s="28">
        <f t="shared" ref="O29:O31" si="15">SUM(B29:M29)</f>
        <v>27052</v>
      </c>
    </row>
    <row r="30" spans="1:15" ht="30" x14ac:dyDescent="0.25">
      <c r="A30" s="14" t="s">
        <v>87</v>
      </c>
      <c r="B30" s="28">
        <v>335</v>
      </c>
      <c r="C30" s="28">
        <v>327</v>
      </c>
      <c r="D30" s="28">
        <v>360</v>
      </c>
      <c r="E30" s="28">
        <v>360</v>
      </c>
      <c r="F30" s="28">
        <v>311</v>
      </c>
      <c r="G30" s="28">
        <v>313</v>
      </c>
      <c r="H30" s="28">
        <v>283</v>
      </c>
      <c r="I30" s="28">
        <v>317</v>
      </c>
      <c r="J30" s="28">
        <v>336</v>
      </c>
      <c r="K30" s="28">
        <v>325</v>
      </c>
      <c r="L30" s="28">
        <v>271</v>
      </c>
      <c r="M30" s="28">
        <v>265</v>
      </c>
      <c r="N30" s="30">
        <f t="shared" si="14"/>
        <v>316.91666666666669</v>
      </c>
      <c r="O30" s="28">
        <f t="shared" si="15"/>
        <v>3803</v>
      </c>
    </row>
    <row r="31" spans="1:15" x14ac:dyDescent="0.25">
      <c r="A31" s="14" t="s">
        <v>88</v>
      </c>
      <c r="B31" s="28">
        <v>162</v>
      </c>
      <c r="C31" s="28">
        <v>173</v>
      </c>
      <c r="D31" s="28">
        <v>217</v>
      </c>
      <c r="E31" s="28">
        <v>238</v>
      </c>
      <c r="F31" s="28">
        <v>298</v>
      </c>
      <c r="G31" s="28">
        <v>259</v>
      </c>
      <c r="H31" s="28">
        <v>264</v>
      </c>
      <c r="I31" s="28">
        <v>250</v>
      </c>
      <c r="J31" s="28">
        <v>320</v>
      </c>
      <c r="K31" s="28">
        <v>314</v>
      </c>
      <c r="L31" s="28">
        <v>295</v>
      </c>
      <c r="M31" s="28">
        <v>300</v>
      </c>
      <c r="N31" s="30">
        <f t="shared" si="14"/>
        <v>257.5</v>
      </c>
      <c r="O31" s="28">
        <f t="shared" si="15"/>
        <v>3090</v>
      </c>
    </row>
    <row r="32" spans="1:15" x14ac:dyDescent="0.25">
      <c r="A32" s="15" t="s">
        <v>12</v>
      </c>
      <c r="B32" s="36">
        <f>SUM(B29:B31)</f>
        <v>2647</v>
      </c>
      <c r="C32" s="36">
        <f t="shared" ref="C32:M32" si="16">SUM(C29:C31)</f>
        <v>2737</v>
      </c>
      <c r="D32" s="36">
        <f t="shared" si="16"/>
        <v>3092</v>
      </c>
      <c r="E32" s="36">
        <f t="shared" si="16"/>
        <v>3212</v>
      </c>
      <c r="F32" s="36">
        <f t="shared" si="16"/>
        <v>2908</v>
      </c>
      <c r="G32" s="36">
        <f t="shared" si="16"/>
        <v>2578</v>
      </c>
      <c r="H32" s="36">
        <f t="shared" si="16"/>
        <v>2383</v>
      </c>
      <c r="I32" s="36">
        <f t="shared" si="16"/>
        <v>2627</v>
      </c>
      <c r="J32" s="36">
        <f t="shared" si="16"/>
        <v>3097</v>
      </c>
      <c r="K32" s="36">
        <f t="shared" si="16"/>
        <v>3138</v>
      </c>
      <c r="L32" s="36">
        <f t="shared" si="16"/>
        <v>2905</v>
      </c>
      <c r="M32" s="36">
        <f t="shared" si="16"/>
        <v>2621</v>
      </c>
      <c r="N32" s="40"/>
      <c r="O32" s="40"/>
    </row>
  </sheetData>
  <sortState xmlns:xlrd2="http://schemas.microsoft.com/office/spreadsheetml/2017/richdata2" ref="A5:A12">
    <sortCondition ref="A4:A12"/>
  </sortState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F799-9BBA-49B6-9E8C-3850782038EC}">
  <dimension ref="A2:L14"/>
  <sheetViews>
    <sheetView zoomScale="190" zoomScaleNormal="190" workbookViewId="0">
      <selection activeCell="D14" sqref="D14:F14"/>
    </sheetView>
  </sheetViews>
  <sheetFormatPr defaultRowHeight="15" x14ac:dyDescent="0.25"/>
  <cols>
    <col min="1" max="1" width="14.5703125" customWidth="1"/>
    <col min="2" max="2" width="12.85546875" customWidth="1"/>
    <col min="3" max="3" width="11.28515625" customWidth="1"/>
    <col min="4" max="4" width="14.140625" customWidth="1"/>
    <col min="5" max="5" width="21.7109375" style="29" customWidth="1"/>
    <col min="6" max="6" width="18" style="29" customWidth="1"/>
    <col min="12" max="12" width="26.7109375" customWidth="1"/>
  </cols>
  <sheetData>
    <row r="2" spans="1:12" ht="30" customHeight="1" x14ac:dyDescent="0.25">
      <c r="A2" s="46" t="s">
        <v>14</v>
      </c>
      <c r="B2" s="46"/>
      <c r="C2" s="46"/>
      <c r="D2" s="46"/>
      <c r="E2" s="46"/>
      <c r="G2" t="s">
        <v>70</v>
      </c>
      <c r="L2" s="23" t="s">
        <v>76</v>
      </c>
    </row>
    <row r="3" spans="1:12" x14ac:dyDescent="0.25">
      <c r="A3" s="45" t="s">
        <v>0</v>
      </c>
      <c r="B3" s="47" t="s">
        <v>13</v>
      </c>
      <c r="C3" s="47"/>
      <c r="D3" s="47"/>
      <c r="E3" s="47"/>
    </row>
    <row r="4" spans="1:12" ht="30" x14ac:dyDescent="0.25">
      <c r="A4" s="46"/>
      <c r="B4" s="6" t="s">
        <v>66</v>
      </c>
      <c r="C4" s="6" t="s">
        <v>60</v>
      </c>
      <c r="D4" s="6" t="s">
        <v>61</v>
      </c>
      <c r="E4" s="24" t="s">
        <v>67</v>
      </c>
      <c r="F4" s="22" t="s">
        <v>77</v>
      </c>
    </row>
    <row r="5" spans="1:12" x14ac:dyDescent="0.25">
      <c r="A5" s="2" t="s">
        <v>1</v>
      </c>
      <c r="B5" s="2"/>
      <c r="C5" s="28"/>
      <c r="D5" s="28">
        <v>195</v>
      </c>
      <c r="E5" s="28">
        <v>154</v>
      </c>
      <c r="F5" s="29">
        <v>153</v>
      </c>
    </row>
    <row r="6" spans="1:12" x14ac:dyDescent="0.25">
      <c r="A6" s="2" t="s">
        <v>2</v>
      </c>
      <c r="B6" s="2"/>
      <c r="C6" s="28"/>
      <c r="D6" s="28">
        <v>272</v>
      </c>
      <c r="E6" s="28">
        <v>214</v>
      </c>
      <c r="F6" s="29">
        <v>214</v>
      </c>
    </row>
    <row r="7" spans="1:12" x14ac:dyDescent="0.25">
      <c r="A7" s="2" t="s">
        <v>3</v>
      </c>
      <c r="B7" s="2"/>
      <c r="C7" s="28"/>
      <c r="D7" s="28">
        <v>47</v>
      </c>
      <c r="E7" s="28">
        <v>35</v>
      </c>
      <c r="F7" s="29">
        <v>8</v>
      </c>
    </row>
    <row r="8" spans="1:12" x14ac:dyDescent="0.25">
      <c r="A8" s="2" t="s">
        <v>4</v>
      </c>
      <c r="B8" s="2"/>
      <c r="C8" s="28"/>
      <c r="D8" s="28">
        <v>83</v>
      </c>
      <c r="E8" s="28">
        <v>56</v>
      </c>
      <c r="F8" s="29">
        <v>13</v>
      </c>
    </row>
    <row r="9" spans="1:12" x14ac:dyDescent="0.25">
      <c r="A9" s="2" t="s">
        <v>5</v>
      </c>
      <c r="B9" s="2"/>
      <c r="C9" s="28"/>
      <c r="D9" s="28">
        <v>461</v>
      </c>
      <c r="E9" s="28">
        <v>324</v>
      </c>
      <c r="F9" s="29">
        <v>44</v>
      </c>
    </row>
    <row r="10" spans="1:12" x14ac:dyDescent="0.25">
      <c r="A10" s="2" t="s">
        <v>6</v>
      </c>
      <c r="B10" s="2"/>
      <c r="C10" s="28"/>
      <c r="D10" s="28">
        <v>236</v>
      </c>
      <c r="E10" s="28">
        <v>172</v>
      </c>
      <c r="F10" s="29">
        <v>36</v>
      </c>
    </row>
    <row r="11" spans="1:12" x14ac:dyDescent="0.25">
      <c r="A11" s="2" t="s">
        <v>7</v>
      </c>
      <c r="B11" s="2"/>
      <c r="C11" s="28"/>
      <c r="D11" s="28">
        <v>31</v>
      </c>
      <c r="E11" s="28">
        <v>27</v>
      </c>
      <c r="F11" s="29">
        <v>6</v>
      </c>
    </row>
    <row r="12" spans="1:12" x14ac:dyDescent="0.25">
      <c r="A12" s="2" t="s">
        <v>8</v>
      </c>
      <c r="B12" s="2"/>
      <c r="C12" s="28"/>
      <c r="D12" s="28">
        <v>6</v>
      </c>
      <c r="E12" s="28">
        <v>4</v>
      </c>
      <c r="F12" s="29">
        <v>1</v>
      </c>
    </row>
    <row r="13" spans="1:12" x14ac:dyDescent="0.25">
      <c r="A13" s="13" t="s">
        <v>12</v>
      </c>
      <c r="B13" s="13"/>
      <c r="C13" s="28"/>
      <c r="D13" s="28">
        <f t="shared" ref="D13:E13" si="0">SUM(D5:D12)</f>
        <v>1331</v>
      </c>
      <c r="E13" s="28">
        <f t="shared" si="0"/>
        <v>986</v>
      </c>
      <c r="F13" s="28">
        <f>SUM(F5:F12)</f>
        <v>475</v>
      </c>
    </row>
    <row r="14" spans="1:12" x14ac:dyDescent="0.25">
      <c r="D14" s="37"/>
      <c r="E14" s="37"/>
      <c r="F14" s="37"/>
    </row>
  </sheetData>
  <mergeCells count="3">
    <mergeCell ref="A3:A4"/>
    <mergeCell ref="B3:E3"/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F578-5563-4819-88AC-2B30F9A5C447}">
  <dimension ref="A1:P23"/>
  <sheetViews>
    <sheetView topLeftCell="A7" zoomScale="145" zoomScaleNormal="145" workbookViewId="0">
      <selection activeCell="N23" sqref="N23"/>
    </sheetView>
  </sheetViews>
  <sheetFormatPr defaultColWidth="9.140625" defaultRowHeight="15" x14ac:dyDescent="0.25"/>
  <cols>
    <col min="1" max="1" width="30.5703125" style="7" customWidth="1"/>
    <col min="2" max="2" width="14.140625" style="1" customWidth="1"/>
    <col min="3" max="9" width="9.140625" style="1"/>
    <col min="10" max="10" width="11.28515625" style="1" customWidth="1"/>
    <col min="11" max="11" width="9.140625" style="1"/>
    <col min="12" max="12" width="13.140625" style="1" customWidth="1"/>
    <col min="13" max="13" width="12.85546875" style="1" customWidth="1"/>
    <col min="14" max="14" width="11.28515625" style="1" customWidth="1"/>
    <col min="15" max="15" width="12.140625" style="1" bestFit="1" customWidth="1"/>
    <col min="16" max="16384" width="9.140625" style="1"/>
  </cols>
  <sheetData>
    <row r="1" spans="1:16" x14ac:dyDescent="0.25">
      <c r="A1" s="7" t="s">
        <v>39</v>
      </c>
      <c r="B1" s="1" t="s">
        <v>40</v>
      </c>
    </row>
    <row r="2" spans="1:16" ht="30" customHeight="1" x14ac:dyDescent="0.25">
      <c r="A2" s="7">
        <v>3</v>
      </c>
      <c r="B2" s="44" t="s">
        <v>38</v>
      </c>
      <c r="C2" s="44"/>
      <c r="D2" s="44"/>
      <c r="E2" s="44"/>
      <c r="F2" s="44"/>
      <c r="G2" s="44"/>
      <c r="H2" s="44"/>
    </row>
    <row r="3" spans="1:16" ht="30" customHeight="1" x14ac:dyDescent="0.25">
      <c r="A3" s="7">
        <v>4</v>
      </c>
      <c r="B3" s="44" t="s">
        <v>15</v>
      </c>
      <c r="C3" s="44"/>
      <c r="D3" s="44"/>
      <c r="E3" s="44"/>
      <c r="F3" s="44"/>
      <c r="G3" s="44"/>
      <c r="H3" s="44"/>
    </row>
    <row r="4" spans="1:16" x14ac:dyDescent="0.25">
      <c r="A4" s="7">
        <v>5</v>
      </c>
      <c r="B4" s="51" t="s">
        <v>17</v>
      </c>
      <c r="C4" s="51"/>
      <c r="D4" s="51"/>
      <c r="E4" s="51"/>
      <c r="F4" s="51"/>
      <c r="G4" s="51"/>
      <c r="H4" s="51"/>
    </row>
    <row r="5" spans="1:16" x14ac:dyDescent="0.25">
      <c r="B5" s="8"/>
      <c r="C5" s="8"/>
      <c r="D5" s="8"/>
      <c r="E5" s="8"/>
      <c r="F5" s="8"/>
      <c r="G5" s="8"/>
      <c r="H5" s="8"/>
    </row>
    <row r="6" spans="1:16" ht="45" x14ac:dyDescent="0.25">
      <c r="A6" s="7" t="s">
        <v>69</v>
      </c>
    </row>
    <row r="7" spans="1:16" ht="29.25" customHeight="1" x14ac:dyDescent="0.25">
      <c r="A7" s="6" t="s">
        <v>40</v>
      </c>
      <c r="B7" s="24" t="s">
        <v>31</v>
      </c>
      <c r="C7" s="24" t="s">
        <v>32</v>
      </c>
      <c r="D7" s="24" t="s">
        <v>33</v>
      </c>
      <c r="E7" s="24" t="s">
        <v>34</v>
      </c>
      <c r="F7" s="24" t="s">
        <v>35</v>
      </c>
      <c r="G7" s="24" t="s">
        <v>36</v>
      </c>
      <c r="H7" s="24" t="s">
        <v>25</v>
      </c>
      <c r="I7" s="24" t="s">
        <v>26</v>
      </c>
      <c r="J7" s="24" t="s">
        <v>27</v>
      </c>
      <c r="K7" s="24" t="s">
        <v>28</v>
      </c>
      <c r="L7" s="24" t="s">
        <v>29</v>
      </c>
      <c r="M7" s="24" t="s">
        <v>30</v>
      </c>
      <c r="N7" s="12" t="s">
        <v>56</v>
      </c>
      <c r="O7" s="12" t="s">
        <v>37</v>
      </c>
    </row>
    <row r="8" spans="1:16" ht="30" x14ac:dyDescent="0.25">
      <c r="A8" s="9" t="s">
        <v>43</v>
      </c>
      <c r="B8" s="31">
        <v>152</v>
      </c>
      <c r="C8" s="31">
        <v>167</v>
      </c>
      <c r="D8" s="31">
        <v>121</v>
      </c>
      <c r="E8" s="31">
        <v>137</v>
      </c>
      <c r="F8" s="31">
        <v>102</v>
      </c>
      <c r="G8" s="31">
        <v>99</v>
      </c>
      <c r="H8" s="31">
        <v>79</v>
      </c>
      <c r="I8" s="31">
        <v>103</v>
      </c>
      <c r="J8" s="31">
        <v>115</v>
      </c>
      <c r="K8" s="31">
        <v>121</v>
      </c>
      <c r="L8" s="31">
        <v>113</v>
      </c>
      <c r="M8" s="31">
        <v>139</v>
      </c>
      <c r="N8" s="35">
        <f>AVERAGE(B8:M8)</f>
        <v>120.66666666666667</v>
      </c>
      <c r="O8" s="34">
        <f>SUM(B8:M8)</f>
        <v>1448</v>
      </c>
    </row>
    <row r="9" spans="1:16" ht="30" x14ac:dyDescent="0.25">
      <c r="A9" s="10" t="s">
        <v>41</v>
      </c>
      <c r="B9" s="31"/>
      <c r="C9" s="31"/>
      <c r="D9" s="31">
        <v>97</v>
      </c>
      <c r="E9" s="31">
        <v>140</v>
      </c>
      <c r="F9" s="31">
        <v>112</v>
      </c>
      <c r="G9" s="31">
        <v>110</v>
      </c>
      <c r="H9" s="31">
        <v>94</v>
      </c>
      <c r="I9" s="31">
        <v>111</v>
      </c>
      <c r="J9" s="31">
        <v>104</v>
      </c>
      <c r="K9" s="31">
        <v>102</v>
      </c>
      <c r="L9" s="31">
        <v>71</v>
      </c>
      <c r="M9" s="31">
        <v>100</v>
      </c>
      <c r="N9" s="35">
        <f t="shared" ref="N9:N10" si="0">AVERAGE(B9:M9)</f>
        <v>104.1</v>
      </c>
      <c r="O9" s="34">
        <f t="shared" ref="O9:O10" si="1">SUM(B9:M9)</f>
        <v>1041</v>
      </c>
    </row>
    <row r="10" spans="1:16" ht="45" x14ac:dyDescent="0.25">
      <c r="A10" s="9" t="s">
        <v>42</v>
      </c>
      <c r="B10" s="31">
        <v>285</v>
      </c>
      <c r="C10" s="31">
        <v>259</v>
      </c>
      <c r="D10" s="31">
        <v>325</v>
      </c>
      <c r="E10" s="31">
        <v>301</v>
      </c>
      <c r="F10" s="31">
        <v>375</v>
      </c>
      <c r="G10" s="31">
        <v>344</v>
      </c>
      <c r="H10" s="31">
        <v>347</v>
      </c>
      <c r="I10" s="31">
        <v>325</v>
      </c>
      <c r="J10" s="31">
        <v>402</v>
      </c>
      <c r="K10" s="31">
        <v>389</v>
      </c>
      <c r="L10" s="31">
        <v>358</v>
      </c>
      <c r="M10" s="31">
        <v>308</v>
      </c>
      <c r="N10" s="35">
        <f t="shared" si="0"/>
        <v>334.83333333333331</v>
      </c>
      <c r="O10" s="34">
        <f t="shared" si="1"/>
        <v>4018</v>
      </c>
    </row>
    <row r="11" spans="1:16" x14ac:dyDescent="0.25">
      <c r="A11" s="33" t="s">
        <v>12</v>
      </c>
      <c r="B11" s="34">
        <f>SUM(B8:B10)</f>
        <v>437</v>
      </c>
      <c r="C11" s="34">
        <f t="shared" ref="C11:M11" si="2">SUM(C8:C10)</f>
        <v>426</v>
      </c>
      <c r="D11" s="34">
        <f t="shared" si="2"/>
        <v>543</v>
      </c>
      <c r="E11" s="34">
        <f t="shared" si="2"/>
        <v>578</v>
      </c>
      <c r="F11" s="34">
        <f t="shared" si="2"/>
        <v>589</v>
      </c>
      <c r="G11" s="34">
        <f t="shared" si="2"/>
        <v>553</v>
      </c>
      <c r="H11" s="34">
        <f t="shared" si="2"/>
        <v>520</v>
      </c>
      <c r="I11" s="34">
        <f t="shared" si="2"/>
        <v>539</v>
      </c>
      <c r="J11" s="34">
        <f t="shared" si="2"/>
        <v>621</v>
      </c>
      <c r="K11" s="34">
        <f t="shared" si="2"/>
        <v>612</v>
      </c>
      <c r="L11" s="34">
        <f t="shared" si="2"/>
        <v>542</v>
      </c>
      <c r="M11" s="34">
        <f t="shared" si="2"/>
        <v>547</v>
      </c>
      <c r="N11" s="32"/>
      <c r="O11" s="32"/>
    </row>
    <row r="13" spans="1:16" ht="30" x14ac:dyDescent="0.25">
      <c r="A13" s="6" t="s">
        <v>40</v>
      </c>
      <c r="B13" s="6" t="s">
        <v>62</v>
      </c>
      <c r="C13" s="24" t="s">
        <v>31</v>
      </c>
      <c r="D13" s="24" t="s">
        <v>32</v>
      </c>
      <c r="E13" s="24" t="s">
        <v>33</v>
      </c>
      <c r="F13" s="24" t="s">
        <v>34</v>
      </c>
      <c r="G13" s="24" t="s">
        <v>35</v>
      </c>
      <c r="H13" s="24" t="s">
        <v>36</v>
      </c>
      <c r="I13" s="24" t="s">
        <v>25</v>
      </c>
      <c r="J13" s="24" t="s">
        <v>26</v>
      </c>
      <c r="K13" s="24" t="s">
        <v>27</v>
      </c>
      <c r="L13" s="24" t="s">
        <v>28</v>
      </c>
      <c r="M13" s="24" t="s">
        <v>29</v>
      </c>
      <c r="N13" s="24" t="s">
        <v>30</v>
      </c>
      <c r="O13" s="6" t="s">
        <v>56</v>
      </c>
      <c r="P13" s="6" t="s">
        <v>37</v>
      </c>
    </row>
    <row r="14" spans="1:16" x14ac:dyDescent="0.25">
      <c r="A14" s="48" t="s">
        <v>43</v>
      </c>
      <c r="B14" s="16" t="s">
        <v>64</v>
      </c>
      <c r="C14" s="31"/>
      <c r="D14" s="31"/>
      <c r="E14" s="31">
        <v>1</v>
      </c>
      <c r="F14" s="31">
        <v>2</v>
      </c>
      <c r="G14" s="31"/>
      <c r="H14" s="31"/>
      <c r="I14" s="31"/>
      <c r="J14" s="31"/>
      <c r="K14" s="31"/>
      <c r="L14" s="31"/>
      <c r="M14" s="31"/>
      <c r="N14" s="28"/>
      <c r="O14" s="35">
        <f t="shared" ref="O14:O22" si="3">AVERAGE(C14:N14)</f>
        <v>1.5</v>
      </c>
      <c r="P14" s="34">
        <f t="shared" ref="P14:P22" si="4">SUM(C14:N14)</f>
        <v>3</v>
      </c>
    </row>
    <row r="15" spans="1:16" x14ac:dyDescent="0.25">
      <c r="A15" s="49"/>
      <c r="B15" s="16" t="s">
        <v>65</v>
      </c>
      <c r="C15" s="31">
        <v>152</v>
      </c>
      <c r="D15" s="31">
        <v>167</v>
      </c>
      <c r="E15" s="31">
        <v>120</v>
      </c>
      <c r="F15" s="31">
        <v>135</v>
      </c>
      <c r="G15" s="31">
        <v>102</v>
      </c>
      <c r="H15" s="31">
        <v>99</v>
      </c>
      <c r="I15" s="31">
        <v>79</v>
      </c>
      <c r="J15" s="31">
        <v>103</v>
      </c>
      <c r="K15" s="31">
        <v>115</v>
      </c>
      <c r="L15" s="31">
        <v>121</v>
      </c>
      <c r="M15" s="31">
        <v>113</v>
      </c>
      <c r="N15" s="28">
        <v>139</v>
      </c>
      <c r="O15" s="35">
        <f t="shared" si="3"/>
        <v>120.41666666666667</v>
      </c>
      <c r="P15" s="34">
        <f t="shared" si="4"/>
        <v>1445</v>
      </c>
    </row>
    <row r="16" spans="1:16" x14ac:dyDescent="0.25">
      <c r="A16" s="50"/>
      <c r="B16" s="17" t="s">
        <v>63</v>
      </c>
      <c r="C16" s="34">
        <f>SUM(C14:C15)</f>
        <v>152</v>
      </c>
      <c r="D16" s="34">
        <f t="shared" ref="D16:N16" si="5">SUM(D14:D15)</f>
        <v>167</v>
      </c>
      <c r="E16" s="34">
        <f t="shared" si="5"/>
        <v>121</v>
      </c>
      <c r="F16" s="34">
        <f t="shared" si="5"/>
        <v>137</v>
      </c>
      <c r="G16" s="34">
        <f t="shared" si="5"/>
        <v>102</v>
      </c>
      <c r="H16" s="34">
        <f t="shared" si="5"/>
        <v>99</v>
      </c>
      <c r="I16" s="34">
        <f t="shared" si="5"/>
        <v>79</v>
      </c>
      <c r="J16" s="34">
        <f t="shared" si="5"/>
        <v>103</v>
      </c>
      <c r="K16" s="34">
        <f t="shared" si="5"/>
        <v>115</v>
      </c>
      <c r="L16" s="34">
        <f t="shared" si="5"/>
        <v>121</v>
      </c>
      <c r="M16" s="34">
        <f t="shared" si="5"/>
        <v>113</v>
      </c>
      <c r="N16" s="36">
        <f t="shared" si="5"/>
        <v>139</v>
      </c>
      <c r="O16" s="35">
        <f t="shared" si="3"/>
        <v>120.66666666666667</v>
      </c>
      <c r="P16" s="34">
        <f t="shared" si="4"/>
        <v>1448</v>
      </c>
    </row>
    <row r="17" spans="1:16" x14ac:dyDescent="0.25">
      <c r="A17" s="48" t="s">
        <v>41</v>
      </c>
      <c r="B17" s="16" t="s">
        <v>64</v>
      </c>
      <c r="C17" s="31">
        <v>0</v>
      </c>
      <c r="D17" s="31">
        <v>4</v>
      </c>
      <c r="E17" s="31">
        <v>71</v>
      </c>
      <c r="F17" s="31">
        <v>106</v>
      </c>
      <c r="G17" s="31">
        <v>78</v>
      </c>
      <c r="H17" s="31">
        <v>63</v>
      </c>
      <c r="I17" s="31">
        <v>60</v>
      </c>
      <c r="J17" s="31">
        <v>68</v>
      </c>
      <c r="K17" s="31">
        <v>66</v>
      </c>
      <c r="L17" s="31">
        <v>72</v>
      </c>
      <c r="M17" s="31">
        <v>48</v>
      </c>
      <c r="N17" s="31">
        <v>39</v>
      </c>
      <c r="O17" s="35">
        <f t="shared" si="3"/>
        <v>56.25</v>
      </c>
      <c r="P17" s="34">
        <f t="shared" si="4"/>
        <v>675</v>
      </c>
    </row>
    <row r="18" spans="1:16" x14ac:dyDescent="0.25">
      <c r="A18" s="49"/>
      <c r="B18" s="16" t="s">
        <v>65</v>
      </c>
      <c r="C18" s="31">
        <v>0</v>
      </c>
      <c r="D18" s="31">
        <v>17</v>
      </c>
      <c r="E18" s="31">
        <v>26</v>
      </c>
      <c r="F18" s="31">
        <v>34</v>
      </c>
      <c r="G18" s="31">
        <v>34</v>
      </c>
      <c r="H18" s="31">
        <v>47</v>
      </c>
      <c r="I18" s="31">
        <v>34</v>
      </c>
      <c r="J18" s="31">
        <v>43</v>
      </c>
      <c r="K18" s="31">
        <v>38</v>
      </c>
      <c r="L18" s="31">
        <v>30</v>
      </c>
      <c r="M18" s="31">
        <v>23</v>
      </c>
      <c r="N18" s="28">
        <v>45</v>
      </c>
      <c r="O18" s="35">
        <f t="shared" si="3"/>
        <v>30.916666666666668</v>
      </c>
      <c r="P18" s="34">
        <f t="shared" si="4"/>
        <v>371</v>
      </c>
    </row>
    <row r="19" spans="1:16" x14ac:dyDescent="0.25">
      <c r="A19" s="50"/>
      <c r="B19" s="17" t="s">
        <v>63</v>
      </c>
      <c r="C19" s="34">
        <f>SUM(C17:C18)</f>
        <v>0</v>
      </c>
      <c r="D19" s="34">
        <f t="shared" ref="D19:N19" si="6">SUM(D17:D18)</f>
        <v>21</v>
      </c>
      <c r="E19" s="34">
        <f t="shared" si="6"/>
        <v>97</v>
      </c>
      <c r="F19" s="34">
        <f t="shared" si="6"/>
        <v>140</v>
      </c>
      <c r="G19" s="34">
        <f t="shared" si="6"/>
        <v>112</v>
      </c>
      <c r="H19" s="34">
        <f t="shared" si="6"/>
        <v>110</v>
      </c>
      <c r="I19" s="34">
        <f t="shared" si="6"/>
        <v>94</v>
      </c>
      <c r="J19" s="34">
        <f t="shared" si="6"/>
        <v>111</v>
      </c>
      <c r="K19" s="34">
        <f t="shared" si="6"/>
        <v>104</v>
      </c>
      <c r="L19" s="34">
        <f t="shared" si="6"/>
        <v>102</v>
      </c>
      <c r="M19" s="34">
        <f t="shared" si="6"/>
        <v>71</v>
      </c>
      <c r="N19" s="34">
        <f t="shared" si="6"/>
        <v>84</v>
      </c>
      <c r="O19" s="35">
        <f t="shared" si="3"/>
        <v>87.166666666666671</v>
      </c>
      <c r="P19" s="34">
        <f t="shared" si="4"/>
        <v>1046</v>
      </c>
    </row>
    <row r="20" spans="1:16" x14ac:dyDescent="0.25">
      <c r="A20" s="48" t="s">
        <v>42</v>
      </c>
      <c r="B20" s="16" t="s">
        <v>64</v>
      </c>
      <c r="C20" s="31">
        <v>59</v>
      </c>
      <c r="D20" s="31">
        <v>56</v>
      </c>
      <c r="E20" s="31">
        <v>104</v>
      </c>
      <c r="F20" s="31">
        <v>88</v>
      </c>
      <c r="G20" s="31">
        <v>137</v>
      </c>
      <c r="H20" s="31">
        <v>105</v>
      </c>
      <c r="I20" s="31">
        <v>112</v>
      </c>
      <c r="J20" s="31">
        <v>97</v>
      </c>
      <c r="K20" s="31">
        <v>129</v>
      </c>
      <c r="L20" s="31">
        <v>117</v>
      </c>
      <c r="M20" s="31">
        <v>98</v>
      </c>
      <c r="N20" s="28">
        <v>63</v>
      </c>
      <c r="O20" s="35">
        <f t="shared" si="3"/>
        <v>97.083333333333329</v>
      </c>
      <c r="P20" s="34">
        <f t="shared" si="4"/>
        <v>1165</v>
      </c>
    </row>
    <row r="21" spans="1:16" x14ac:dyDescent="0.25">
      <c r="A21" s="49"/>
      <c r="B21" s="16" t="s">
        <v>65</v>
      </c>
      <c r="C21" s="31">
        <v>226</v>
      </c>
      <c r="D21" s="31">
        <v>203</v>
      </c>
      <c r="E21" s="31">
        <v>221</v>
      </c>
      <c r="F21" s="31">
        <v>213</v>
      </c>
      <c r="G21" s="31">
        <v>238</v>
      </c>
      <c r="H21" s="31">
        <v>239</v>
      </c>
      <c r="I21" s="31">
        <v>235</v>
      </c>
      <c r="J21" s="31">
        <v>228</v>
      </c>
      <c r="K21" s="31">
        <v>273</v>
      </c>
      <c r="L21" s="31">
        <v>272</v>
      </c>
      <c r="M21" s="31">
        <v>260</v>
      </c>
      <c r="N21" s="28">
        <v>2</v>
      </c>
      <c r="O21" s="35">
        <f t="shared" si="3"/>
        <v>217.5</v>
      </c>
      <c r="P21" s="34">
        <f t="shared" si="4"/>
        <v>2610</v>
      </c>
    </row>
    <row r="22" spans="1:16" x14ac:dyDescent="0.25">
      <c r="A22" s="50"/>
      <c r="B22" s="17" t="s">
        <v>63</v>
      </c>
      <c r="C22" s="34">
        <f>SUM(C20:C21)</f>
        <v>285</v>
      </c>
      <c r="D22" s="34">
        <f t="shared" ref="D22" si="7">SUM(D20:D21)</f>
        <v>259</v>
      </c>
      <c r="E22" s="34">
        <f t="shared" ref="E22" si="8">SUM(E20:E21)</f>
        <v>325</v>
      </c>
      <c r="F22" s="34">
        <f t="shared" ref="F22" si="9">SUM(F20:F21)</f>
        <v>301</v>
      </c>
      <c r="G22" s="34">
        <f t="shared" ref="G22" si="10">SUM(G20:G21)</f>
        <v>375</v>
      </c>
      <c r="H22" s="34">
        <f t="shared" ref="H22" si="11">SUM(H20:H21)</f>
        <v>344</v>
      </c>
      <c r="I22" s="34">
        <f t="shared" ref="I22" si="12">SUM(I20:I21)</f>
        <v>347</v>
      </c>
      <c r="J22" s="34">
        <f t="shared" ref="J22" si="13">SUM(J20:J21)</f>
        <v>325</v>
      </c>
      <c r="K22" s="34">
        <f t="shared" ref="K22" si="14">SUM(K20:K21)</f>
        <v>402</v>
      </c>
      <c r="L22" s="34">
        <f t="shared" ref="L22" si="15">SUM(L20:L21)</f>
        <v>389</v>
      </c>
      <c r="M22" s="34">
        <f t="shared" ref="M22" si="16">SUM(M20:M21)</f>
        <v>358</v>
      </c>
      <c r="N22" s="36">
        <v>245</v>
      </c>
      <c r="O22" s="35">
        <f t="shared" si="3"/>
        <v>329.58333333333331</v>
      </c>
      <c r="P22" s="34">
        <f t="shared" si="4"/>
        <v>3955</v>
      </c>
    </row>
    <row r="23" spans="1:16" x14ac:dyDescent="0.25">
      <c r="A23" s="33" t="s">
        <v>12</v>
      </c>
      <c r="B23" s="34">
        <f>SUM(B16,B19,B22)</f>
        <v>0</v>
      </c>
      <c r="C23" s="34">
        <f>SUM(C16,C19,C22)</f>
        <v>437</v>
      </c>
      <c r="D23" s="34">
        <f t="shared" ref="D23:M23" si="17">SUM(D16,D19,D22)</f>
        <v>447</v>
      </c>
      <c r="E23" s="34">
        <f t="shared" si="17"/>
        <v>543</v>
      </c>
      <c r="F23" s="34">
        <f t="shared" si="17"/>
        <v>578</v>
      </c>
      <c r="G23" s="34">
        <f t="shared" si="17"/>
        <v>589</v>
      </c>
      <c r="H23" s="34">
        <f t="shared" si="17"/>
        <v>553</v>
      </c>
      <c r="I23" s="34">
        <f t="shared" si="17"/>
        <v>520</v>
      </c>
      <c r="J23" s="34">
        <f t="shared" si="17"/>
        <v>539</v>
      </c>
      <c r="K23" s="34">
        <f t="shared" si="17"/>
        <v>621</v>
      </c>
      <c r="L23" s="34">
        <f t="shared" si="17"/>
        <v>612</v>
      </c>
      <c r="M23" s="34">
        <f t="shared" si="17"/>
        <v>542</v>
      </c>
      <c r="N23" s="32"/>
      <c r="O23" s="32"/>
    </row>
  </sheetData>
  <mergeCells count="6">
    <mergeCell ref="A20:A22"/>
    <mergeCell ref="A14:A16"/>
    <mergeCell ref="B4:H4"/>
    <mergeCell ref="B3:H3"/>
    <mergeCell ref="B2:H2"/>
    <mergeCell ref="A17:A19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D12A-1873-40DD-8747-C4A9D8B533E2}">
  <dimension ref="A1:C15"/>
  <sheetViews>
    <sheetView topLeftCell="A4" zoomScale="190" zoomScaleNormal="190" workbookViewId="0">
      <selection activeCell="C18" sqref="C18"/>
    </sheetView>
  </sheetViews>
  <sheetFormatPr defaultRowHeight="15" x14ac:dyDescent="0.25"/>
  <cols>
    <col min="1" max="1" width="16" customWidth="1"/>
    <col min="2" max="2" width="29.140625" customWidth="1"/>
    <col min="3" max="3" width="32.85546875" customWidth="1"/>
    <col min="5" max="5" width="9.140625" customWidth="1"/>
  </cols>
  <sheetData>
    <row r="1" spans="1:3" x14ac:dyDescent="0.25">
      <c r="A1" s="5" t="s">
        <v>18</v>
      </c>
    </row>
    <row r="4" spans="1:3" ht="32.25" customHeight="1" x14ac:dyDescent="0.25">
      <c r="A4" s="46" t="s">
        <v>0</v>
      </c>
      <c r="B4" s="52" t="s">
        <v>92</v>
      </c>
      <c r="C4" s="53"/>
    </row>
    <row r="5" spans="1:3" ht="30" x14ac:dyDescent="0.25">
      <c r="A5" s="46"/>
      <c r="B5" s="6" t="s">
        <v>67</v>
      </c>
      <c r="C5" s="6" t="s">
        <v>89</v>
      </c>
    </row>
    <row r="6" spans="1:3" x14ac:dyDescent="0.25">
      <c r="A6" s="2" t="s">
        <v>1</v>
      </c>
      <c r="B6" s="2">
        <v>86</v>
      </c>
      <c r="C6" s="2">
        <v>697</v>
      </c>
    </row>
    <row r="7" spans="1:3" x14ac:dyDescent="0.25">
      <c r="A7" s="2" t="s">
        <v>2</v>
      </c>
      <c r="B7" s="2">
        <v>68</v>
      </c>
      <c r="C7" s="2">
        <v>526</v>
      </c>
    </row>
    <row r="8" spans="1:3" x14ac:dyDescent="0.25">
      <c r="A8" s="2" t="s">
        <v>3</v>
      </c>
      <c r="B8" s="2">
        <v>13</v>
      </c>
      <c r="C8" s="2">
        <v>197</v>
      </c>
    </row>
    <row r="9" spans="1:3" x14ac:dyDescent="0.25">
      <c r="A9" s="2" t="s">
        <v>4</v>
      </c>
      <c r="B9" s="2">
        <v>22</v>
      </c>
      <c r="C9" s="2">
        <v>187</v>
      </c>
    </row>
    <row r="10" spans="1:3" x14ac:dyDescent="0.25">
      <c r="A10" s="2" t="s">
        <v>5</v>
      </c>
      <c r="B10" s="2">
        <v>82</v>
      </c>
      <c r="C10" s="2">
        <v>662</v>
      </c>
    </row>
    <row r="11" spans="1:3" x14ac:dyDescent="0.25">
      <c r="A11" s="2" t="s">
        <v>6</v>
      </c>
      <c r="B11" s="2">
        <v>26</v>
      </c>
      <c r="C11" s="2">
        <v>298</v>
      </c>
    </row>
    <row r="12" spans="1:3" x14ac:dyDescent="0.25">
      <c r="A12" s="2" t="s">
        <v>7</v>
      </c>
      <c r="B12" s="2">
        <v>8</v>
      </c>
      <c r="C12" s="2">
        <v>55</v>
      </c>
    </row>
    <row r="13" spans="1:3" x14ac:dyDescent="0.25">
      <c r="A13" s="2" t="s">
        <v>8</v>
      </c>
      <c r="B13" s="2">
        <v>0</v>
      </c>
      <c r="C13" s="2">
        <v>34</v>
      </c>
    </row>
    <row r="14" spans="1:3" x14ac:dyDescent="0.25">
      <c r="A14" s="13" t="s">
        <v>12</v>
      </c>
      <c r="B14" s="13">
        <f>SUM(B6:B13)</f>
        <v>305</v>
      </c>
      <c r="C14" s="13">
        <f>SUM(C6:C13)</f>
        <v>2656</v>
      </c>
    </row>
    <row r="15" spans="1:3" x14ac:dyDescent="0.25">
      <c r="B15" s="37">
        <f>B14/2961</f>
        <v>0.10300574130361365</v>
      </c>
      <c r="C15" s="37">
        <f>C14/2961</f>
        <v>0.89699425869638638</v>
      </c>
    </row>
  </sheetData>
  <mergeCells count="2">
    <mergeCell ref="A4:A5"/>
    <mergeCell ref="B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054F-C415-4EA9-8C1C-B3DF8750B735}">
  <dimension ref="A1:O8"/>
  <sheetViews>
    <sheetView zoomScale="190" zoomScaleNormal="190" workbookViewId="0">
      <selection activeCell="M11" sqref="M11"/>
    </sheetView>
  </sheetViews>
  <sheetFormatPr defaultRowHeight="15" x14ac:dyDescent="0.25"/>
  <cols>
    <col min="1" max="1" width="21.7109375" customWidth="1"/>
    <col min="10" max="10" width="13.85546875" customWidth="1"/>
    <col min="12" max="12" width="14.140625" customWidth="1"/>
    <col min="13" max="14" width="12.7109375" customWidth="1"/>
    <col min="15" max="15" width="11.140625" customWidth="1"/>
  </cols>
  <sheetData>
    <row r="1" spans="1:15" x14ac:dyDescent="0.25">
      <c r="A1" s="5" t="s">
        <v>19</v>
      </c>
    </row>
    <row r="3" spans="1:15" ht="30" x14ac:dyDescent="0.25">
      <c r="A3" s="12" t="s">
        <v>52</v>
      </c>
      <c r="B3" s="24" t="s">
        <v>31</v>
      </c>
      <c r="C3" s="24" t="s">
        <v>32</v>
      </c>
      <c r="D3" s="24" t="s">
        <v>33</v>
      </c>
      <c r="E3" s="24" t="s">
        <v>34</v>
      </c>
      <c r="F3" s="24" t="s">
        <v>35</v>
      </c>
      <c r="G3" s="24" t="s">
        <v>36</v>
      </c>
      <c r="H3" s="24" t="s">
        <v>25</v>
      </c>
      <c r="I3" s="24" t="s">
        <v>26</v>
      </c>
      <c r="J3" s="24" t="s">
        <v>27</v>
      </c>
      <c r="K3" s="24" t="s">
        <v>28</v>
      </c>
      <c r="L3" s="24" t="s">
        <v>29</v>
      </c>
      <c r="M3" s="24" t="s">
        <v>30</v>
      </c>
      <c r="N3" s="12" t="s">
        <v>56</v>
      </c>
      <c r="O3" s="12" t="s">
        <v>37</v>
      </c>
    </row>
    <row r="4" spans="1:15" ht="14.25" customHeight="1" x14ac:dyDescent="0.25">
      <c r="A4" s="6" t="s">
        <v>90</v>
      </c>
      <c r="B4" s="28">
        <v>97</v>
      </c>
      <c r="C4" s="28">
        <v>98</v>
      </c>
      <c r="D4" s="28">
        <v>98</v>
      </c>
      <c r="E4" s="28">
        <v>69</v>
      </c>
      <c r="F4" s="28">
        <v>71</v>
      </c>
      <c r="G4" s="28">
        <v>58</v>
      </c>
      <c r="H4" s="28">
        <v>42</v>
      </c>
      <c r="I4" s="28">
        <v>59</v>
      </c>
      <c r="J4" s="28">
        <v>65</v>
      </c>
      <c r="K4" s="28">
        <v>87</v>
      </c>
      <c r="L4" s="28">
        <v>74</v>
      </c>
      <c r="M4" s="30">
        <f>SUM('1'!N4:N12)</f>
        <v>108.78888888888889</v>
      </c>
      <c r="N4" s="30">
        <f>AVERAGE(B4:M4)</f>
        <v>77.232407407407408</v>
      </c>
      <c r="O4" s="30">
        <f>SUM(B4:M4)</f>
        <v>926.78888888888889</v>
      </c>
    </row>
    <row r="5" spans="1:15" x14ac:dyDescent="0.25">
      <c r="A5" s="6" t="s">
        <v>53</v>
      </c>
      <c r="B5" s="28">
        <v>293</v>
      </c>
      <c r="C5" s="28">
        <v>292</v>
      </c>
      <c r="D5" s="28">
        <v>278</v>
      </c>
      <c r="E5" s="28">
        <v>325</v>
      </c>
      <c r="F5" s="28">
        <v>307</v>
      </c>
      <c r="G5" s="28">
        <v>338</v>
      </c>
      <c r="H5" s="28">
        <v>315</v>
      </c>
      <c r="I5" s="28">
        <v>338</v>
      </c>
      <c r="J5" s="28">
        <v>380</v>
      </c>
      <c r="K5" s="28">
        <v>352</v>
      </c>
      <c r="L5" s="28">
        <v>337</v>
      </c>
      <c r="M5" s="30">
        <f>'1'!N13</f>
        <v>462</v>
      </c>
      <c r="N5" s="30">
        <f t="shared" ref="N5:N7" si="0">AVERAGE(B5:M5)</f>
        <v>334.75</v>
      </c>
      <c r="O5" s="28">
        <f t="shared" ref="O5:O7" si="1">SUM(B5:M5)</f>
        <v>4017</v>
      </c>
    </row>
    <row r="6" spans="1:15" x14ac:dyDescent="0.25">
      <c r="A6" s="6" t="s">
        <v>54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30" t="e">
        <f t="shared" si="0"/>
        <v>#DIV/0!</v>
      </c>
      <c r="O6" s="28">
        <f t="shared" si="1"/>
        <v>0</v>
      </c>
    </row>
    <row r="7" spans="1:15" x14ac:dyDescent="0.25">
      <c r="A7" s="6" t="s">
        <v>55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30">
        <f t="shared" si="0"/>
        <v>0</v>
      </c>
      <c r="O7" s="28">
        <f t="shared" si="1"/>
        <v>0</v>
      </c>
    </row>
    <row r="8" spans="1:15" x14ac:dyDescent="0.25">
      <c r="A8" s="12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919-F85B-4AA3-B07B-94D023216736}">
  <dimension ref="A1:N13"/>
  <sheetViews>
    <sheetView workbookViewId="0">
      <selection activeCell="B6" sqref="B6:M6"/>
    </sheetView>
  </sheetViews>
  <sheetFormatPr defaultRowHeight="15" x14ac:dyDescent="0.25"/>
  <cols>
    <col min="1" max="1" width="40.140625" bestFit="1" customWidth="1"/>
    <col min="2" max="2" width="8" customWidth="1"/>
    <col min="3" max="3" width="10.140625" customWidth="1"/>
    <col min="10" max="10" width="10.5703125" customWidth="1"/>
    <col min="11" max="11" width="9.85546875" customWidth="1"/>
    <col min="12" max="12" width="10.85546875" customWidth="1"/>
    <col min="13" max="13" width="11" customWidth="1"/>
    <col min="14" max="14" width="16.85546875" customWidth="1"/>
  </cols>
  <sheetData>
    <row r="1" spans="1:14" x14ac:dyDescent="0.25">
      <c r="A1" s="4" t="s">
        <v>20</v>
      </c>
    </row>
    <row r="2" spans="1:14" x14ac:dyDescent="0.25">
      <c r="A2" s="4" t="s">
        <v>68</v>
      </c>
    </row>
    <row r="3" spans="1:14" x14ac:dyDescent="0.25">
      <c r="A3" s="4" t="s">
        <v>73</v>
      </c>
    </row>
    <row r="4" spans="1:14" x14ac:dyDescent="0.25">
      <c r="A4" s="4" t="s">
        <v>78</v>
      </c>
    </row>
    <row r="5" spans="1:14" ht="18.75" x14ac:dyDescent="0.3">
      <c r="A5" s="21" t="s">
        <v>74</v>
      </c>
      <c r="B5" s="11"/>
    </row>
    <row r="6" spans="1:14" ht="30" x14ac:dyDescent="0.25">
      <c r="A6" s="6" t="s">
        <v>51</v>
      </c>
      <c r="B6" s="24" t="s">
        <v>31</v>
      </c>
      <c r="C6" s="24" t="s">
        <v>32</v>
      </c>
      <c r="D6" s="24" t="s">
        <v>33</v>
      </c>
      <c r="E6" s="24" t="s">
        <v>34</v>
      </c>
      <c r="F6" s="24" t="s">
        <v>35</v>
      </c>
      <c r="G6" s="24" t="s">
        <v>36</v>
      </c>
      <c r="H6" s="24" t="s">
        <v>25</v>
      </c>
      <c r="I6" s="24" t="s">
        <v>26</v>
      </c>
      <c r="J6" s="24" t="s">
        <v>27</v>
      </c>
      <c r="K6" s="24" t="s">
        <v>28</v>
      </c>
      <c r="L6" s="24" t="s">
        <v>29</v>
      </c>
      <c r="M6" s="24" t="s">
        <v>30</v>
      </c>
      <c r="N6" s="6" t="s">
        <v>75</v>
      </c>
    </row>
    <row r="7" spans="1:14" ht="15.75" x14ac:dyDescent="0.25">
      <c r="A7" s="18" t="s">
        <v>50</v>
      </c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8" t="s">
        <v>49</v>
      </c>
      <c r="B8" s="1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18" t="s">
        <v>48</v>
      </c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1.5" x14ac:dyDescent="0.25">
      <c r="A10" s="20" t="s">
        <v>44</v>
      </c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1.5" x14ac:dyDescent="0.25">
      <c r="A11" s="20" t="s">
        <v>45</v>
      </c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1.5" x14ac:dyDescent="0.25">
      <c r="A12" s="20" t="s">
        <v>46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0" t="s">
        <v>47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9525-D4A7-43FC-A47E-AABE1719C313}">
  <dimension ref="A1"/>
  <sheetViews>
    <sheetView workbookViewId="0"/>
  </sheetViews>
  <sheetFormatPr defaultRowHeight="15" x14ac:dyDescent="0.25"/>
  <sheetData>
    <row r="1" spans="1:1" x14ac:dyDescent="0.25">
      <c r="A1" s="4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06E0-5A0A-4649-8601-BA4ED01D1C62}">
  <dimension ref="A1:B3"/>
  <sheetViews>
    <sheetView workbookViewId="0">
      <selection activeCell="J15" sqref="J15"/>
    </sheetView>
  </sheetViews>
  <sheetFormatPr defaultRowHeight="15" x14ac:dyDescent="0.25"/>
  <sheetData>
    <row r="1" spans="1:2" x14ac:dyDescent="0.25">
      <c r="A1">
        <v>9</v>
      </c>
      <c r="B1" s="4" t="s">
        <v>21</v>
      </c>
    </row>
    <row r="2" spans="1:2" x14ac:dyDescent="0.25">
      <c r="A2">
        <v>10</v>
      </c>
      <c r="B2" s="4" t="s">
        <v>22</v>
      </c>
    </row>
    <row r="3" spans="1:2" x14ac:dyDescent="0.25">
      <c r="A3">
        <v>12</v>
      </c>
      <c r="B3" s="4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C03DF3531AD448DC23981684DF001" ma:contentTypeVersion="11" ma:contentTypeDescription="Create a new document." ma:contentTypeScope="" ma:versionID="306c1e0993308fd4e11f227857a94dbc">
  <xsd:schema xmlns:xsd="http://www.w3.org/2001/XMLSchema" xmlns:xs="http://www.w3.org/2001/XMLSchema" xmlns:p="http://schemas.microsoft.com/office/2006/metadata/properties" xmlns:ns3="fb5349fb-407d-4543-b711-162bec71148a" targetNamespace="http://schemas.microsoft.com/office/2006/metadata/properties" ma:root="true" ma:fieldsID="dbc0f5e54b59f14cfdd724ffcb424423" ns3:_="">
    <xsd:import namespace="fb5349fb-407d-4543-b711-162bec711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349fb-407d-4543-b711-162bec711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6FED2-1570-4436-A735-FF98AC3DE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349fb-407d-4543-b711-162bec711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21D091-CE90-49AE-89EE-FFAB7CA01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FE108D-F593-435E-B0DC-E103DF51AC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Notes and Questions</vt:lpstr>
      <vt:lpstr>1</vt:lpstr>
      <vt:lpstr>2</vt:lpstr>
      <vt:lpstr>3, 4, 5</vt:lpstr>
      <vt:lpstr>6</vt:lpstr>
      <vt:lpstr>7</vt:lpstr>
      <vt:lpstr>8</vt:lpstr>
      <vt:lpstr>11</vt:lpstr>
      <vt:lpstr>9, 10, 12</vt:lpstr>
      <vt:lpstr>Visuals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Persinger [KDADS]</dc:creator>
  <cp:lastModifiedBy>Cara SloanRamos [KDADS]</cp:lastModifiedBy>
  <dcterms:created xsi:type="dcterms:W3CDTF">2015-06-05T18:17:20Z</dcterms:created>
  <dcterms:modified xsi:type="dcterms:W3CDTF">2022-07-26T16:12:43Z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0x0101009B0C03DF3531AD448DC23981684DF001</vt:lpwstr>
  </property>
</Properties>
</file>