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0100" windowHeight="3810" tabRatio="746"/>
  </bookViews>
  <sheets>
    <sheet name="Threshold" sheetId="1" r:id="rId1"/>
    <sheet name="Equipment &amp; Supplies" sheetId="6" r:id="rId2"/>
    <sheet name="Direct Services Staff" sheetId="16" r:id="rId3"/>
    <sheet name="Program Coordinator Staff" sheetId="18" r:id="rId4"/>
    <sheet name="Professional Staff" sheetId="13" r:id="rId5"/>
    <sheet name="Day Service Schedule" sheetId="19" r:id="rId6"/>
    <sheet name="Residential Service Schedule" sheetId="20" r:id="rId7"/>
  </sheets>
  <definedNames>
    <definedName name="_xlnm.Print_Area" localSheetId="2">'Direct Services Staff'!$A$1:$E$106</definedName>
    <definedName name="_xlnm.Print_Area" localSheetId="1">'Equipment &amp; Supplies'!$A$1:$D$26</definedName>
    <definedName name="_xlnm.Print_Area" localSheetId="4">'Professional Staff'!$A$1:$G$111</definedName>
    <definedName name="_xlnm.Print_Area" localSheetId="3">'Program Coordinator Staff'!$A$1:$G$30</definedName>
    <definedName name="_xlnm.Print_Area" localSheetId="6">'Residential Service Schedule'!$A$1:$D$63</definedName>
    <definedName name="_xlnm.Print_Area" localSheetId="0">Threshold!$A$3:$E$46</definedName>
    <definedName name="_xlnm.Print_Titles" localSheetId="0">Threshold!$3:$7</definedName>
  </definedNames>
  <calcPr calcId="145621" fullPrecision="0"/>
</workbook>
</file>

<file path=xl/calcChain.xml><?xml version="1.0" encoding="utf-8"?>
<calcChain xmlns="http://schemas.openxmlformats.org/spreadsheetml/2006/main">
  <c r="B104" i="13" l="1"/>
  <c r="B105" i="13"/>
  <c r="B106" i="13"/>
  <c r="B107" i="13"/>
  <c r="B108" i="13"/>
  <c r="B109" i="13"/>
  <c r="B110" i="13"/>
  <c r="B103" i="13"/>
  <c r="E98" i="13" l="1"/>
  <c r="D110" i="13"/>
  <c r="D103" i="13"/>
  <c r="E91" i="13"/>
  <c r="F67" i="13"/>
  <c r="F55" i="13"/>
  <c r="E92" i="13"/>
  <c r="E93" i="13"/>
  <c r="E94" i="13"/>
  <c r="E95" i="13"/>
  <c r="E96" i="13"/>
  <c r="E97" i="13"/>
  <c r="B79" i="13"/>
  <c r="C79" i="13" s="1"/>
  <c r="F79" i="13" s="1"/>
  <c r="E80" i="13"/>
  <c r="E81" i="13"/>
  <c r="E82" i="13"/>
  <c r="E83" i="13"/>
  <c r="E84" i="13"/>
  <c r="E85" i="13"/>
  <c r="E86" i="13"/>
  <c r="E79" i="13"/>
  <c r="D104" i="13"/>
  <c r="D105" i="13"/>
  <c r="D106" i="13"/>
  <c r="D107" i="13"/>
  <c r="D108" i="13"/>
  <c r="D109" i="13"/>
  <c r="A3" i="13"/>
  <c r="B3" i="13"/>
  <c r="C3" i="13"/>
  <c r="E3" i="13"/>
  <c r="A4" i="13"/>
  <c r="B4" i="13"/>
  <c r="C4" i="13"/>
  <c r="E4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B55" i="13" s="1"/>
  <c r="C55" i="13" s="1"/>
  <c r="E55" i="13" s="1"/>
  <c r="G55" i="13" s="1"/>
  <c r="D55" i="13"/>
  <c r="B56" i="13"/>
  <c r="C56" i="13" s="1"/>
  <c r="E56" i="13" s="1"/>
  <c r="G56" i="13" s="1"/>
  <c r="D56" i="13"/>
  <c r="F56" i="13"/>
  <c r="B57" i="13"/>
  <c r="C57" i="13" s="1"/>
  <c r="E57" i="13" s="1"/>
  <c r="G57" i="13" s="1"/>
  <c r="D57" i="13"/>
  <c r="F57" i="13"/>
  <c r="B58" i="13"/>
  <c r="C58" i="13" s="1"/>
  <c r="E58" i="13" s="1"/>
  <c r="G58" i="13" s="1"/>
  <c r="D58" i="13"/>
  <c r="F58" i="13"/>
  <c r="B59" i="13"/>
  <c r="C59" i="13" s="1"/>
  <c r="E59" i="13" s="1"/>
  <c r="G59" i="13" s="1"/>
  <c r="D59" i="13"/>
  <c r="F59" i="13"/>
  <c r="B60" i="13"/>
  <c r="C60" i="13" s="1"/>
  <c r="E60" i="13" s="1"/>
  <c r="G60" i="13" s="1"/>
  <c r="D60" i="13"/>
  <c r="F60" i="13"/>
  <c r="B61" i="13"/>
  <c r="C61" i="13" s="1"/>
  <c r="E61" i="13" s="1"/>
  <c r="G61" i="13" s="1"/>
  <c r="D61" i="13"/>
  <c r="F61" i="13"/>
  <c r="B62" i="13"/>
  <c r="C62" i="13" s="1"/>
  <c r="E62" i="13" s="1"/>
  <c r="G62" i="13" s="1"/>
  <c r="D62" i="13"/>
  <c r="F62" i="13"/>
  <c r="B67" i="13"/>
  <c r="C67" i="13" s="1"/>
  <c r="E67" i="13" s="1"/>
  <c r="G67" i="13" s="1"/>
  <c r="D67" i="13"/>
  <c r="B68" i="13"/>
  <c r="C68" i="13" s="1"/>
  <c r="E68" i="13" s="1"/>
  <c r="G68" i="13" s="1"/>
  <c r="D68" i="13"/>
  <c r="F68" i="13"/>
  <c r="B69" i="13"/>
  <c r="C69" i="13" s="1"/>
  <c r="E69" i="13" s="1"/>
  <c r="G69" i="13" s="1"/>
  <c r="D69" i="13"/>
  <c r="F69" i="13"/>
  <c r="B70" i="13"/>
  <c r="C70" i="13" s="1"/>
  <c r="E70" i="13" s="1"/>
  <c r="G70" i="13" s="1"/>
  <c r="D70" i="13"/>
  <c r="F70" i="13"/>
  <c r="B71" i="13"/>
  <c r="C71" i="13" s="1"/>
  <c r="E71" i="13" s="1"/>
  <c r="G71" i="13" s="1"/>
  <c r="D71" i="13"/>
  <c r="F71" i="13"/>
  <c r="B72" i="13"/>
  <c r="C72" i="13" s="1"/>
  <c r="E72" i="13" s="1"/>
  <c r="G72" i="13" s="1"/>
  <c r="D72" i="13"/>
  <c r="F72" i="13"/>
  <c r="B73" i="13"/>
  <c r="C73" i="13" s="1"/>
  <c r="E73" i="13" s="1"/>
  <c r="G73" i="13" s="1"/>
  <c r="D73" i="13"/>
  <c r="F73" i="13"/>
  <c r="B74" i="13"/>
  <c r="C74" i="13" s="1"/>
  <c r="E74" i="13" s="1"/>
  <c r="G74" i="13" s="1"/>
  <c r="D74" i="13"/>
  <c r="F74" i="13"/>
  <c r="D79" i="13"/>
  <c r="B80" i="13"/>
  <c r="C80" i="13" s="1"/>
  <c r="F80" i="13" s="1"/>
  <c r="D80" i="13"/>
  <c r="B81" i="13"/>
  <c r="C81" i="13" s="1"/>
  <c r="F81" i="13" s="1"/>
  <c r="D81" i="13"/>
  <c r="B82" i="13"/>
  <c r="C82" i="13" s="1"/>
  <c r="F82" i="13" s="1"/>
  <c r="D82" i="13"/>
  <c r="B83" i="13"/>
  <c r="C83" i="13" s="1"/>
  <c r="F83" i="13" s="1"/>
  <c r="D83" i="13"/>
  <c r="B84" i="13"/>
  <c r="C84" i="13" s="1"/>
  <c r="F84" i="13" s="1"/>
  <c r="D84" i="13"/>
  <c r="B85" i="13"/>
  <c r="C85" i="13" s="1"/>
  <c r="F85" i="13" s="1"/>
  <c r="D85" i="13"/>
  <c r="B86" i="13"/>
  <c r="C86" i="13" s="1"/>
  <c r="F86" i="13" s="1"/>
  <c r="D86" i="13"/>
  <c r="B91" i="13"/>
  <c r="C91" i="13" s="1"/>
  <c r="F91" i="13" s="1"/>
  <c r="D91" i="13"/>
  <c r="B92" i="13"/>
  <c r="C92" i="13" s="1"/>
  <c r="F92" i="13" s="1"/>
  <c r="D92" i="13"/>
  <c r="B93" i="13"/>
  <c r="C93" i="13" s="1"/>
  <c r="F93" i="13" s="1"/>
  <c r="D93" i="13"/>
  <c r="B94" i="13"/>
  <c r="C94" i="13" s="1"/>
  <c r="F94" i="13" s="1"/>
  <c r="D94" i="13"/>
  <c r="B95" i="13"/>
  <c r="C95" i="13" s="1"/>
  <c r="F95" i="13" s="1"/>
  <c r="D95" i="13"/>
  <c r="B96" i="13"/>
  <c r="C96" i="13" s="1"/>
  <c r="F96" i="13" s="1"/>
  <c r="D96" i="13"/>
  <c r="B97" i="13"/>
  <c r="C97" i="13" s="1"/>
  <c r="F97" i="13" s="1"/>
  <c r="D97" i="13"/>
  <c r="B98" i="13"/>
  <c r="C98" i="13" s="1"/>
  <c r="F98" i="13" s="1"/>
  <c r="D98" i="13"/>
  <c r="C103" i="13" l="1"/>
  <c r="C107" i="13"/>
  <c r="E110" i="13"/>
  <c r="E106" i="13"/>
  <c r="C110" i="13"/>
  <c r="C106" i="13"/>
  <c r="E109" i="13"/>
  <c r="E105" i="13"/>
  <c r="C109" i="13"/>
  <c r="C105" i="13"/>
  <c r="E108" i="13"/>
  <c r="E104" i="13"/>
  <c r="C108" i="13"/>
  <c r="C104" i="13"/>
  <c r="E107" i="13"/>
  <c r="E103" i="13"/>
  <c r="B10" i="1"/>
  <c r="B12" i="1" l="1"/>
  <c r="B34" i="1"/>
  <c r="B35" i="1"/>
  <c r="B38" i="1"/>
  <c r="B39" i="1"/>
  <c r="B15" i="1"/>
  <c r="B18" i="1"/>
  <c r="B19" i="1"/>
  <c r="B14" i="1" l="1"/>
  <c r="B33" i="1"/>
  <c r="B40" i="1"/>
  <c r="B36" i="1"/>
  <c r="B16" i="1"/>
  <c r="B37" i="1"/>
  <c r="B17" i="1"/>
  <c r="B13" i="1"/>
  <c r="E19" i="16" l="1"/>
  <c r="D11" i="1" l="1"/>
  <c r="C24" i="18"/>
  <c r="B24" i="18"/>
  <c r="C3" i="16" l="1"/>
  <c r="C3" i="18" s="1"/>
  <c r="C3" i="6"/>
  <c r="C4" i="16" s="1"/>
  <c r="C4" i="18" s="1"/>
  <c r="C2" i="6"/>
  <c r="A3" i="6"/>
  <c r="A4" i="16" s="1"/>
  <c r="A4" i="18" s="1"/>
  <c r="A2" i="6"/>
  <c r="A3" i="16" s="1"/>
  <c r="A3" i="18" s="1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6" i="18"/>
  <c r="C13" i="1"/>
  <c r="C14" i="1"/>
  <c r="C15" i="1"/>
  <c r="C16" i="1"/>
  <c r="C17" i="1"/>
  <c r="C19" i="1"/>
  <c r="C36" i="1"/>
  <c r="D3" i="19"/>
  <c r="D4" i="19"/>
  <c r="B58" i="19"/>
  <c r="B61" i="19" s="1"/>
  <c r="C12" i="1" l="1"/>
  <c r="C33" i="1"/>
  <c r="C18" i="1"/>
  <c r="D18" i="1" s="1"/>
  <c r="C40" i="1"/>
  <c r="C39" i="1"/>
  <c r="C35" i="1"/>
  <c r="C38" i="1"/>
  <c r="C34" i="1"/>
  <c r="B103" i="16"/>
  <c r="B104" i="16" s="1"/>
  <c r="B105" i="16" s="1"/>
  <c r="E6" i="16"/>
  <c r="E7" i="16"/>
  <c r="E81" i="16"/>
  <c r="E17" i="16"/>
  <c r="E94" i="16"/>
  <c r="E71" i="16"/>
  <c r="E14" i="16"/>
  <c r="E97" i="16"/>
  <c r="E90" i="16"/>
  <c r="E62" i="16"/>
  <c r="E9" i="16"/>
  <c r="E91" i="16"/>
  <c r="E85" i="16"/>
  <c r="E8" i="16"/>
  <c r="E10" i="16"/>
  <c r="E11" i="16"/>
  <c r="E12" i="16"/>
  <c r="E13" i="16"/>
  <c r="E15" i="16"/>
  <c r="E16" i="16"/>
  <c r="E18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3" i="16"/>
  <c r="E64" i="16"/>
  <c r="E65" i="16"/>
  <c r="E66" i="16"/>
  <c r="E67" i="16"/>
  <c r="E68" i="16"/>
  <c r="E69" i="16"/>
  <c r="E70" i="16"/>
  <c r="E72" i="16"/>
  <c r="E73" i="16"/>
  <c r="E74" i="16"/>
  <c r="E75" i="16"/>
  <c r="E76" i="16"/>
  <c r="E77" i="16"/>
  <c r="E78" i="16"/>
  <c r="E79" i="16"/>
  <c r="E80" i="16"/>
  <c r="E82" i="16"/>
  <c r="E83" i="16"/>
  <c r="E84" i="16"/>
  <c r="E86" i="16"/>
  <c r="E87" i="16"/>
  <c r="E88" i="16"/>
  <c r="E89" i="16"/>
  <c r="E92" i="16"/>
  <c r="E93" i="16"/>
  <c r="E95" i="16"/>
  <c r="E96" i="16"/>
  <c r="E99" i="16"/>
  <c r="E100" i="16"/>
  <c r="E98" i="16"/>
  <c r="C37" i="1" l="1"/>
  <c r="C103" i="16"/>
  <c r="D4" i="20" l="1"/>
  <c r="C4" i="20"/>
  <c r="B4" i="20"/>
  <c r="A4" i="20"/>
  <c r="D3" i="20"/>
  <c r="C3" i="20"/>
  <c r="B3" i="20"/>
  <c r="A3" i="20"/>
  <c r="C4" i="19"/>
  <c r="B4" i="19"/>
  <c r="A4" i="19"/>
  <c r="C3" i="19"/>
  <c r="B3" i="19"/>
  <c r="A3" i="19"/>
  <c r="B58" i="20" l="1"/>
  <c r="B30" i="20"/>
  <c r="B61" i="20" s="1"/>
  <c r="B62" i="20" s="1"/>
  <c r="B31" i="1" s="1"/>
  <c r="B30" i="19"/>
  <c r="B62" i="19" l="1"/>
  <c r="D40" i="1" l="1"/>
  <c r="D19" i="1" l="1"/>
  <c r="D24" i="6"/>
  <c r="B26" i="18"/>
  <c r="C26" i="18" l="1"/>
  <c r="C25" i="18"/>
  <c r="C27" i="18" s="1"/>
  <c r="B25" i="18"/>
  <c r="C104" i="16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6" i="18"/>
  <c r="D41" i="1"/>
  <c r="B30" i="18" l="1"/>
  <c r="B11" i="1" s="1"/>
  <c r="B27" i="18"/>
  <c r="B28" i="18" s="1"/>
  <c r="C30" i="18"/>
  <c r="B32" i="1" s="1"/>
  <c r="D37" i="1"/>
  <c r="D13" i="1"/>
  <c r="D33" i="1"/>
  <c r="D36" i="1"/>
  <c r="D39" i="1"/>
  <c r="D35" i="1"/>
  <c r="D38" i="1"/>
  <c r="D34" i="1"/>
  <c r="C105" i="16"/>
  <c r="C28" i="18"/>
  <c r="D20" i="1"/>
  <c r="C24" i="6"/>
  <c r="C25" i="6" s="1"/>
  <c r="D23" i="1" s="1"/>
  <c r="D16" i="1" l="1"/>
  <c r="C29" i="18"/>
  <c r="C32" i="1" s="1"/>
  <c r="D32" i="1" s="1"/>
  <c r="B29" i="18"/>
  <c r="C11" i="1" s="1"/>
  <c r="C106" i="16"/>
  <c r="C31" i="1" s="1"/>
  <c r="D31" i="1" s="1"/>
  <c r="D14" i="1"/>
  <c r="D15" i="1"/>
  <c r="D17" i="1"/>
  <c r="D12" i="1"/>
  <c r="D26" i="6"/>
  <c r="D44" i="1" s="1"/>
  <c r="D42" i="1" l="1"/>
  <c r="D43" i="1" s="1"/>
  <c r="B106" i="16"/>
  <c r="C10" i="1" s="1"/>
  <c r="D10" i="1" s="1"/>
  <c r="D21" i="1" l="1"/>
  <c r="D22" i="1" s="1"/>
  <c r="D24" i="1" s="1"/>
  <c r="D45" i="1"/>
  <c r="D46" i="1" s="1"/>
  <c r="D47" i="1" s="1"/>
  <c r="D25" i="1" l="1"/>
  <c r="D26" i="1" s="1"/>
</calcChain>
</file>

<file path=xl/sharedStrings.xml><?xml version="1.0" encoding="utf-8"?>
<sst xmlns="http://schemas.openxmlformats.org/spreadsheetml/2006/main" count="225" uniqueCount="96">
  <si>
    <t>Subtotal 1</t>
  </si>
  <si>
    <t>Subtotal 2</t>
  </si>
  <si>
    <t>Day Service</t>
  </si>
  <si>
    <t>Training</t>
  </si>
  <si>
    <t>Nursing</t>
  </si>
  <si>
    <t>Behavioral Support</t>
  </si>
  <si>
    <t>Restorative Therapy</t>
  </si>
  <si>
    <t>OT</t>
  </si>
  <si>
    <t>PT</t>
  </si>
  <si>
    <t>Speech</t>
  </si>
  <si>
    <t>EQUIPMENT AND SUPPLIES</t>
  </si>
  <si>
    <t>Item</t>
  </si>
  <si>
    <t>Rationale</t>
  </si>
  <si>
    <t>INSTRUCTIONS:</t>
  </si>
  <si>
    <r>
      <t>Indicate under "Item" what</t>
    </r>
    <r>
      <rPr>
        <u/>
        <sz val="12"/>
        <rFont val="Arial"/>
        <family val="2"/>
      </rPr>
      <t xml:space="preserve"> will be</t>
    </r>
    <r>
      <rPr>
        <sz val="12"/>
        <rFont val="Arial"/>
        <family val="2"/>
      </rPr>
      <t xml:space="preserve"> purchased (items already purchased can not be included, only items to</t>
    </r>
  </si>
  <si>
    <t>be purchased during the duration of this POC). Under "Cost" indicate the total cost of the item/year.  In</t>
  </si>
  <si>
    <t>the "Rationale" column indicate how the item will be used and why it is being purchased.  Add the "Cost"</t>
  </si>
  <si>
    <t>Direct Care Staff</t>
  </si>
  <si>
    <t>Relief Factor</t>
  </si>
  <si>
    <t>CSP:</t>
  </si>
  <si>
    <t>Residential Services</t>
  </si>
  <si>
    <t>Day Service Annual Cost</t>
  </si>
  <si>
    <t>Residental Service Annual Cost</t>
  </si>
  <si>
    <t>Subtotal Cost:</t>
  </si>
  <si>
    <t>Residential Cost Per Day (total cost/365 days)</t>
  </si>
  <si>
    <t>Request for Extraordinary Funding</t>
  </si>
  <si>
    <t>Program Coordinator</t>
  </si>
  <si>
    <t>Day Services</t>
  </si>
  <si>
    <t>Hourly Rate</t>
  </si>
  <si>
    <t>Salary/Week</t>
  </si>
  <si>
    <t>Direct Services Staff</t>
  </si>
  <si>
    <t>Day Service Cost Per Day (total cost/260 days)</t>
  </si>
  <si>
    <t>Staff</t>
  </si>
  <si>
    <t>Professional Staff</t>
  </si>
  <si>
    <r>
      <t xml:space="preserve">Rate/Hour  </t>
    </r>
    <r>
      <rPr>
        <b/>
        <sz val="8"/>
        <rFont val="Arial"/>
        <family val="2"/>
      </rPr>
      <t>(Including Benefits)</t>
    </r>
  </si>
  <si>
    <t xml:space="preserve">Average Hours/Day              </t>
  </si>
  <si>
    <r>
      <t xml:space="preserve">Vacancy Factor </t>
    </r>
    <r>
      <rPr>
        <sz val="8"/>
        <rFont val="Arial"/>
        <family val="2"/>
      </rPr>
      <t>(Subtotal 1 x 0.10)</t>
    </r>
  </si>
  <si>
    <r>
      <t xml:space="preserve">Equipment/Supplies </t>
    </r>
    <r>
      <rPr>
        <sz val="8"/>
        <rFont val="Arial"/>
        <family val="2"/>
      </rPr>
      <t>(from Equipment/Supplies Form)</t>
    </r>
  </si>
  <si>
    <r>
      <t xml:space="preserve">Administration </t>
    </r>
    <r>
      <rPr>
        <sz val="8"/>
        <rFont val="Arial"/>
        <family val="2"/>
      </rPr>
      <t>(Subtotal 2 x 0.15)</t>
    </r>
  </si>
  <si>
    <t>Staff Name:</t>
  </si>
  <si>
    <t>Total Clients Served</t>
  </si>
  <si>
    <t>Average Hourly Rate</t>
  </si>
  <si>
    <r>
      <t xml:space="preserve">Cost per Day </t>
    </r>
    <r>
      <rPr>
        <b/>
        <sz val="8"/>
        <rFont val="Arial"/>
        <family val="2"/>
      </rPr>
      <t>(Average hours * Rate)</t>
    </r>
  </si>
  <si>
    <t># Staff</t>
  </si>
  <si>
    <t>Average Hr Rate +Taxes and Benefits</t>
  </si>
  <si>
    <t># Clients Served</t>
  </si>
  <si>
    <t>Total Average Residential Service Rate Per Day</t>
  </si>
  <si>
    <t>Total Average Day Service Rate Per Day</t>
  </si>
  <si>
    <t xml:space="preserve"> Hours/Client</t>
  </si>
  <si>
    <t>Hours Worked/Week</t>
  </si>
  <si>
    <t>Residential Service</t>
  </si>
  <si>
    <t xml:space="preserve"> Hourly Rate</t>
  </si>
  <si>
    <t xml:space="preserve">  Hours/Week</t>
  </si>
  <si>
    <t>Service Type:</t>
  </si>
  <si>
    <t>Total Hours/Week</t>
  </si>
  <si>
    <t xml:space="preserve">Service Type: </t>
  </si>
  <si>
    <t>Average Hours/Day/Client</t>
  </si>
  <si>
    <t>Occupation:</t>
  </si>
  <si>
    <t>Hourly Rate:</t>
  </si>
  <si>
    <t>Average Hourly Rate + Taxes and Benefits</t>
  </si>
  <si>
    <t xml:space="preserve">column into the "Total Cost" box.  </t>
  </si>
  <si>
    <t>Other</t>
  </si>
  <si>
    <t>12 Midnight</t>
  </si>
  <si>
    <t>12:00:00 noon</t>
  </si>
  <si>
    <t>Total</t>
  </si>
  <si>
    <t>Description</t>
  </si>
  <si>
    <t>Day Service Schedule</t>
  </si>
  <si>
    <t>Residential Service Schedule</t>
  </si>
  <si>
    <t xml:space="preserve">Description </t>
  </si>
  <si>
    <t>Total Cost</t>
  </si>
  <si>
    <t>Subtotal</t>
  </si>
  <si>
    <t xml:space="preserve">Subtotal </t>
  </si>
  <si>
    <t>Average Hours/Day</t>
  </si>
  <si>
    <t>% of 1:1 time  Mon-Fri</t>
  </si>
  <si>
    <t>% of 1:1 time         Sat-Sun</t>
  </si>
  <si>
    <t>% of 1:1 time         Mon-Fri</t>
  </si>
  <si>
    <t>Hours/Week</t>
  </si>
  <si>
    <t>Avg Hourly Rate</t>
  </si>
  <si>
    <t xml:space="preserve">Tier: </t>
  </si>
  <si>
    <t>This Request is:</t>
  </si>
  <si>
    <t>Renewal</t>
  </si>
  <si>
    <t xml:space="preserve">Name: </t>
  </si>
  <si>
    <t xml:space="preserve">Date: </t>
  </si>
  <si>
    <t xml:space="preserve">CDDO: </t>
  </si>
  <si>
    <t>Initial</t>
  </si>
  <si>
    <t>Requesting:</t>
  </si>
  <si>
    <t>Special Tier</t>
  </si>
  <si>
    <t>Individualized Rate</t>
  </si>
  <si>
    <t>Average HR/Day</t>
  </si>
  <si>
    <t>Dietician</t>
  </si>
  <si>
    <t>Employee</t>
  </si>
  <si>
    <t>Consultant</t>
  </si>
  <si>
    <t>Status:</t>
  </si>
  <si>
    <t>Avg HR</t>
  </si>
  <si>
    <t>Rate/HR</t>
  </si>
  <si>
    <t>Avg HR/day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</si>
</sst>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44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34">
    <xf numFmtId="0" fontId="0" fillId="0" borderId="0" xfId="0"/>
    <xf numFmtId="0" fontId="4" fillId="3" borderId="1" xfId="0" applyFont="1" applyFill="1" applyBorder="1"/>
    <xf numFmtId="0" fontId="0" fillId="3" borderId="1" xfId="0" applyFill="1" applyBorder="1"/>
    <xf numFmtId="0" fontId="8" fillId="3" borderId="0" xfId="0" applyFont="1" applyFill="1" applyBorder="1" applyAlignment="1">
      <alignment horizontal="left"/>
    </xf>
    <xf numFmtId="0" fontId="0" fillId="3" borderId="0" xfId="0" applyFill="1" applyBorder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4" fillId="2" borderId="0" xfId="0" applyFont="1" applyFill="1" applyBorder="1"/>
    <xf numFmtId="0" fontId="0" fillId="2" borderId="1" xfId="0" applyFill="1" applyBorder="1"/>
    <xf numFmtId="0" fontId="4" fillId="2" borderId="1" xfId="0" applyFont="1" applyFill="1" applyBorder="1"/>
    <xf numFmtId="0" fontId="5" fillId="2" borderId="1" xfId="0" applyFont="1" applyFill="1" applyBorder="1" applyProtection="1">
      <protection locked="0"/>
    </xf>
    <xf numFmtId="164" fontId="0" fillId="2" borderId="1" xfId="0" applyNumberFormat="1" applyFill="1" applyBorder="1"/>
    <xf numFmtId="164" fontId="0" fillId="2" borderId="0" xfId="0" applyNumberFormat="1" applyFill="1"/>
    <xf numFmtId="164" fontId="4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/>
    <xf numFmtId="0" fontId="4" fillId="3" borderId="0" xfId="0" applyFont="1" applyFill="1" applyBorder="1" applyAlignment="1" applyProtection="1">
      <alignment horizontal="right"/>
      <protection locked="0"/>
    </xf>
    <xf numFmtId="0" fontId="0" fillId="3" borderId="11" xfId="0" applyFill="1" applyBorder="1"/>
    <xf numFmtId="164" fontId="4" fillId="2" borderId="0" xfId="0" applyNumberFormat="1" applyFont="1" applyFill="1" applyBorder="1" applyAlignment="1"/>
    <xf numFmtId="164" fontId="0" fillId="2" borderId="0" xfId="0" applyNumberFormat="1" applyFill="1" applyBorder="1"/>
    <xf numFmtId="164" fontId="4" fillId="2" borderId="0" xfId="0" applyNumberFormat="1" applyFont="1" applyFill="1" applyBorder="1"/>
    <xf numFmtId="164" fontId="0" fillId="0" borderId="0" xfId="0" applyNumberFormat="1" applyFill="1" applyBorder="1"/>
    <xf numFmtId="164" fontId="0" fillId="3" borderId="1" xfId="0" applyNumberFormat="1" applyFill="1" applyBorder="1"/>
    <xf numFmtId="164" fontId="4" fillId="3" borderId="2" xfId="0" applyNumberFormat="1" applyFont="1" applyFill="1" applyBorder="1" applyAlignment="1"/>
    <xf numFmtId="0" fontId="4" fillId="2" borderId="14" xfId="0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center" wrapText="1"/>
    </xf>
    <xf numFmtId="164" fontId="4" fillId="2" borderId="5" xfId="0" applyNumberFormat="1" applyFont="1" applyFill="1" applyBorder="1"/>
    <xf numFmtId="164" fontId="4" fillId="3" borderId="12" xfId="0" applyNumberFormat="1" applyFont="1" applyFill="1" applyBorder="1"/>
    <xf numFmtId="164" fontId="4" fillId="3" borderId="4" xfId="0" applyNumberFormat="1" applyFont="1" applyFill="1" applyBorder="1"/>
    <xf numFmtId="0" fontId="5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Protection="1"/>
    <xf numFmtId="0" fontId="8" fillId="3" borderId="7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6" fillId="3" borderId="8" xfId="0" applyFont="1" applyFill="1" applyBorder="1" applyAlignment="1"/>
    <xf numFmtId="0" fontId="6" fillId="3" borderId="9" xfId="0" applyFont="1" applyFill="1" applyBorder="1" applyAlignment="1"/>
    <xf numFmtId="164" fontId="0" fillId="3" borderId="3" xfId="0" applyNumberFormat="1" applyFill="1" applyBorder="1"/>
    <xf numFmtId="44" fontId="0" fillId="2" borderId="1" xfId="1" applyFont="1" applyFill="1" applyBorder="1"/>
    <xf numFmtId="164" fontId="0" fillId="3" borderId="1" xfId="0" applyNumberFormat="1" applyFill="1" applyBorder="1" applyProtection="1"/>
    <xf numFmtId="0" fontId="8" fillId="3" borderId="0" xfId="0" applyFont="1" applyFill="1" applyBorder="1"/>
    <xf numFmtId="0" fontId="8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6" fillId="3" borderId="0" xfId="0" applyFont="1" applyFill="1" applyBorder="1" applyAlignment="1"/>
    <xf numFmtId="0" fontId="8" fillId="3" borderId="10" xfId="0" applyFont="1" applyFill="1" applyBorder="1" applyAlignment="1">
      <alignment horizontal="left"/>
    </xf>
    <xf numFmtId="39" fontId="0" fillId="2" borderId="1" xfId="0" applyNumberFormat="1" applyFill="1" applyBorder="1"/>
    <xf numFmtId="0" fontId="5" fillId="2" borderId="1" xfId="6" applyFill="1" applyBorder="1"/>
    <xf numFmtId="0" fontId="5" fillId="2" borderId="2" xfId="6" applyFont="1" applyFill="1" applyBorder="1"/>
    <xf numFmtId="44" fontId="0" fillId="2" borderId="0" xfId="0" applyNumberFormat="1" applyFill="1" applyBorder="1"/>
    <xf numFmtId="39" fontId="0" fillId="2" borderId="0" xfId="0" applyNumberFormat="1" applyFill="1" applyBorder="1"/>
    <xf numFmtId="164" fontId="5" fillId="2" borderId="1" xfId="1" applyNumberFormat="1" applyFont="1" applyFill="1" applyBorder="1"/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Protection="1">
      <protection locked="0"/>
    </xf>
    <xf numFmtId="0" fontId="5" fillId="2" borderId="14" xfId="0" applyFont="1" applyFill="1" applyBorder="1" applyAlignment="1" applyProtection="1">
      <alignment wrapText="1"/>
      <protection locked="0"/>
    </xf>
    <xf numFmtId="164" fontId="5" fillId="2" borderId="14" xfId="0" applyNumberFormat="1" applyFont="1" applyFill="1" applyBorder="1" applyProtection="1">
      <protection locked="0"/>
    </xf>
    <xf numFmtId="164" fontId="5" fillId="2" borderId="2" xfId="0" applyNumberFormat="1" applyFont="1" applyFill="1" applyBorder="1" applyProtection="1">
      <protection locked="0"/>
    </xf>
    <xf numFmtId="4" fontId="0" fillId="2" borderId="1" xfId="0" applyNumberFormat="1" applyFill="1" applyBorder="1"/>
    <xf numFmtId="164" fontId="0" fillId="2" borderId="1" xfId="1" applyNumberFormat="1" applyFont="1" applyFill="1" applyBorder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6" applyFont="1" applyFill="1" applyBorder="1"/>
    <xf numFmtId="2" fontId="5" fillId="2" borderId="1" xfId="0" applyNumberFormat="1" applyFont="1" applyFill="1" applyBorder="1"/>
    <xf numFmtId="164" fontId="5" fillId="3" borderId="1" xfId="1" applyNumberFormat="1" applyFont="1" applyFill="1" applyBorder="1"/>
    <xf numFmtId="0" fontId="4" fillId="3" borderId="1" xfId="6" applyFont="1" applyFill="1" applyBorder="1" applyAlignment="1">
      <alignment wrapText="1"/>
    </xf>
    <xf numFmtId="164" fontId="5" fillId="0" borderId="1" xfId="1" applyNumberFormat="1" applyFont="1" applyFill="1" applyBorder="1"/>
    <xf numFmtId="0" fontId="0" fillId="2" borderId="8" xfId="0" applyFill="1" applyBorder="1"/>
    <xf numFmtId="1" fontId="0" fillId="2" borderId="1" xfId="0" applyNumberFormat="1" applyFill="1" applyBorder="1"/>
    <xf numFmtId="1" fontId="5" fillId="2" borderId="1" xfId="0" applyNumberFormat="1" applyFont="1" applyFill="1" applyBorder="1"/>
    <xf numFmtId="0" fontId="8" fillId="2" borderId="7" xfId="0" applyFont="1" applyFill="1" applyBorder="1"/>
    <xf numFmtId="164" fontId="0" fillId="2" borderId="8" xfId="0" applyNumberFormat="1" applyFill="1" applyBorder="1"/>
    <xf numFmtId="0" fontId="0" fillId="2" borderId="9" xfId="0" applyFill="1" applyBorder="1"/>
    <xf numFmtId="0" fontId="6" fillId="2" borderId="10" xfId="0" applyFont="1" applyFill="1" applyBorder="1"/>
    <xf numFmtId="0" fontId="0" fillId="2" borderId="11" xfId="0" applyFill="1" applyBorder="1"/>
    <xf numFmtId="0" fontId="6" fillId="2" borderId="13" xfId="0" applyFont="1" applyFill="1" applyBorder="1"/>
    <xf numFmtId="0" fontId="0" fillId="2" borderId="6" xfId="0" applyFill="1" applyBorder="1"/>
    <xf numFmtId="164" fontId="0" fillId="2" borderId="6" xfId="0" applyNumberFormat="1" applyFill="1" applyBorder="1"/>
    <xf numFmtId="0" fontId="0" fillId="2" borderId="12" xfId="0" applyFill="1" applyBorder="1"/>
    <xf numFmtId="0" fontId="4" fillId="3" borderId="1" xfId="0" applyFont="1" applyFill="1" applyBorder="1" applyAlignment="1">
      <alignment wrapText="1"/>
    </xf>
    <xf numFmtId="0" fontId="8" fillId="3" borderId="0" xfId="0" applyFont="1" applyFill="1" applyBorder="1" applyAlignment="1" applyProtection="1">
      <alignment horizontal="centerContinuous" vertical="justify"/>
      <protection locked="0"/>
    </xf>
    <xf numFmtId="0" fontId="4" fillId="3" borderId="0" xfId="0" applyFont="1" applyFill="1" applyBorder="1" applyAlignment="1" applyProtection="1">
      <alignment horizontal="centerContinuous" vertical="justify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4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5" fillId="2" borderId="0" xfId="0" applyFon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8" fillId="3" borderId="0" xfId="0" applyFont="1" applyFill="1" applyBorder="1" applyProtection="1"/>
    <xf numFmtId="0" fontId="0" fillId="3" borderId="0" xfId="0" applyFill="1" applyBorder="1" applyProtection="1"/>
    <xf numFmtId="0" fontId="4" fillId="3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Protection="1"/>
    <xf numFmtId="2" fontId="0" fillId="2" borderId="1" xfId="0" applyNumberFormat="1" applyFill="1" applyBorder="1" applyProtection="1"/>
    <xf numFmtId="164" fontId="0" fillId="3" borderId="1" xfId="1" applyNumberFormat="1" applyFont="1" applyFill="1" applyBorder="1" applyProtection="1"/>
    <xf numFmtId="164" fontId="0" fillId="2" borderId="1" xfId="0" applyNumberFormat="1" applyFill="1" applyBorder="1" applyProtection="1"/>
    <xf numFmtId="0" fontId="5" fillId="2" borderId="14" xfId="0" applyFont="1" applyFill="1" applyBorder="1" applyProtection="1"/>
    <xf numFmtId="164" fontId="0" fillId="3" borderId="14" xfId="1" applyNumberFormat="1" applyFont="1" applyFill="1" applyBorder="1" applyProtection="1"/>
    <xf numFmtId="164" fontId="0" fillId="2" borderId="14" xfId="0" applyNumberFormat="1" applyFill="1" applyBorder="1" applyProtection="1"/>
    <xf numFmtId="0" fontId="4" fillId="3" borderId="2" xfId="0" applyFont="1" applyFill="1" applyBorder="1" applyProtection="1"/>
    <xf numFmtId="0" fontId="0" fillId="3" borderId="3" xfId="0" applyFill="1" applyBorder="1" applyProtection="1"/>
    <xf numFmtId="164" fontId="4" fillId="3" borderId="4" xfId="0" applyNumberFormat="1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164" fontId="0" fillId="2" borderId="9" xfId="0" applyNumberFormat="1" applyFill="1" applyBorder="1" applyProtection="1"/>
    <xf numFmtId="0" fontId="5" fillId="2" borderId="2" xfId="0" applyFont="1" applyFill="1" applyBorder="1" applyProtection="1"/>
    <xf numFmtId="0" fontId="0" fillId="2" borderId="3" xfId="0" applyFill="1" applyBorder="1" applyProtection="1"/>
    <xf numFmtId="164" fontId="0" fillId="2" borderId="4" xfId="0" applyNumberFormat="1" applyFill="1" applyBorder="1" applyProtection="1"/>
    <xf numFmtId="0" fontId="4" fillId="3" borderId="10" xfId="0" applyFont="1" applyFill="1" applyBorder="1" applyProtection="1"/>
    <xf numFmtId="164" fontId="4" fillId="3" borderId="11" xfId="0" applyNumberFormat="1" applyFont="1" applyFill="1" applyBorder="1" applyProtection="1"/>
    <xf numFmtId="0" fontId="4" fillId="3" borderId="13" xfId="0" applyFont="1" applyFill="1" applyBorder="1" applyProtection="1"/>
    <xf numFmtId="0" fontId="4" fillId="3" borderId="6" xfId="0" applyFont="1" applyFill="1" applyBorder="1" applyProtection="1"/>
    <xf numFmtId="164" fontId="4" fillId="3" borderId="12" xfId="0" applyNumberFormat="1" applyFont="1" applyFill="1" applyBorder="1" applyProtection="1"/>
    <xf numFmtId="0" fontId="4" fillId="2" borderId="0" xfId="0" applyFont="1" applyFill="1" applyBorder="1" applyProtection="1"/>
    <xf numFmtId="164" fontId="4" fillId="2" borderId="0" xfId="0" applyNumberFormat="1" applyFont="1" applyFill="1" applyBorder="1" applyProtection="1"/>
    <xf numFmtId="0" fontId="4" fillId="3" borderId="0" xfId="0" applyFont="1" applyFill="1" applyBorder="1" applyAlignment="1" applyProtection="1">
      <alignment horizontal="right"/>
    </xf>
    <xf numFmtId="0" fontId="4" fillId="3" borderId="1" xfId="0" applyFont="1" applyFill="1" applyBorder="1" applyAlignment="1" applyProtection="1">
      <alignment vertical="top"/>
    </xf>
    <xf numFmtId="0" fontId="0" fillId="2" borderId="1" xfId="0" applyFill="1" applyBorder="1" applyProtection="1"/>
    <xf numFmtId="0" fontId="0" fillId="2" borderId="14" xfId="0" applyFill="1" applyBorder="1" applyProtection="1"/>
    <xf numFmtId="164" fontId="0" fillId="3" borderId="14" xfId="0" applyNumberFormat="1" applyFill="1" applyBorder="1" applyProtection="1"/>
    <xf numFmtId="0" fontId="4" fillId="3" borderId="7" xfId="0" applyFont="1" applyFill="1" applyBorder="1" applyProtection="1"/>
    <xf numFmtId="0" fontId="0" fillId="3" borderId="8" xfId="0" applyFill="1" applyBorder="1" applyProtection="1"/>
    <xf numFmtId="164" fontId="4" fillId="3" borderId="9" xfId="0" applyNumberFormat="1" applyFont="1" applyFill="1" applyBorder="1" applyProtection="1"/>
    <xf numFmtId="0" fontId="5" fillId="2" borderId="1" xfId="6" applyFont="1" applyFill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18" fontId="4" fillId="0" borderId="1" xfId="0" applyNumberFormat="1" applyFont="1" applyBorder="1" applyAlignment="1">
      <alignment horizontal="left"/>
    </xf>
    <xf numFmtId="0" fontId="0" fillId="3" borderId="0" xfId="0" applyFill="1"/>
    <xf numFmtId="2" fontId="0" fillId="0" borderId="1" xfId="0" applyNumberFormat="1" applyBorder="1" applyProtection="1">
      <protection locked="0"/>
    </xf>
    <xf numFmtId="2" fontId="5" fillId="0" borderId="1" xfId="0" applyNumberFormat="1" applyFont="1" applyBorder="1" applyAlignment="1" applyProtection="1">
      <alignment vertical="top" wrapText="1"/>
      <protection locked="0"/>
    </xf>
    <xf numFmtId="2" fontId="5" fillId="0" borderId="5" xfId="0" applyNumberFormat="1" applyFont="1" applyBorder="1" applyAlignment="1" applyProtection="1">
      <alignment vertical="top" wrapText="1"/>
      <protection locked="0"/>
    </xf>
    <xf numFmtId="0" fontId="4" fillId="3" borderId="1" xfId="0" applyFont="1" applyFill="1" applyBorder="1" applyAlignment="1">
      <alignment horizontal="left"/>
    </xf>
    <xf numFmtId="2" fontId="4" fillId="3" borderId="1" xfId="0" applyNumberFormat="1" applyFont="1" applyFill="1" applyBorder="1"/>
    <xf numFmtId="0" fontId="4" fillId="3" borderId="2" xfId="0" applyFont="1" applyFill="1" applyBorder="1" applyAlignment="1">
      <alignment horizontal="left"/>
    </xf>
    <xf numFmtId="2" fontId="0" fillId="2" borderId="14" xfId="0" applyNumberFormat="1" applyFill="1" applyBorder="1" applyProtection="1">
      <protection locked="0"/>
    </xf>
    <xf numFmtId="7" fontId="0" fillId="2" borderId="1" xfId="0" applyNumberFormat="1" applyFill="1" applyBorder="1" applyProtection="1"/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44" fontId="0" fillId="2" borderId="0" xfId="0" applyNumberFormat="1" applyFill="1" applyBorder="1" applyProtection="1">
      <protection locked="0"/>
    </xf>
    <xf numFmtId="0" fontId="8" fillId="3" borderId="7" xfId="0" applyFont="1" applyFill="1" applyBorder="1" applyProtection="1"/>
    <xf numFmtId="0" fontId="0" fillId="3" borderId="9" xfId="0" applyFill="1" applyBorder="1" applyProtection="1"/>
    <xf numFmtId="0" fontId="8" fillId="3" borderId="1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/>
    <xf numFmtId="0" fontId="0" fillId="3" borderId="11" xfId="0" applyFill="1" applyBorder="1" applyProtection="1"/>
    <xf numFmtId="0" fontId="0" fillId="3" borderId="6" xfId="0" applyFill="1" applyBorder="1" applyProtection="1"/>
    <xf numFmtId="0" fontId="0" fillId="3" borderId="12" xfId="0" applyFill="1" applyBorder="1" applyProtection="1"/>
    <xf numFmtId="0" fontId="0" fillId="3" borderId="1" xfId="0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>
      <alignment horizontal="left"/>
    </xf>
    <xf numFmtId="7" fontId="5" fillId="2" borderId="1" xfId="1" applyNumberFormat="1" applyFont="1" applyFill="1" applyBorder="1" applyProtection="1"/>
    <xf numFmtId="0" fontId="4" fillId="3" borderId="1" xfId="0" applyFont="1" applyFill="1" applyBorder="1" applyAlignment="1" applyProtection="1">
      <alignment horizontal="right" wrapText="1"/>
    </xf>
    <xf numFmtId="164" fontId="4" fillId="3" borderId="1" xfId="0" applyNumberFormat="1" applyFont="1" applyFill="1" applyBorder="1" applyProtection="1"/>
    <xf numFmtId="44" fontId="0" fillId="2" borderId="0" xfId="0" applyNumberFormat="1" applyFill="1" applyBorder="1" applyProtection="1"/>
    <xf numFmtId="0" fontId="4" fillId="3" borderId="15" xfId="0" applyFont="1" applyFill="1" applyBorder="1"/>
    <xf numFmtId="2" fontId="4" fillId="3" borderId="16" xfId="0" applyNumberFormat="1" applyFont="1" applyFill="1" applyBorder="1"/>
    <xf numFmtId="0" fontId="4" fillId="3" borderId="17" xfId="0" applyFont="1" applyFill="1" applyBorder="1"/>
    <xf numFmtId="2" fontId="4" fillId="3" borderId="18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centerContinuous"/>
    </xf>
    <xf numFmtId="44" fontId="0" fillId="2" borderId="0" xfId="1" applyFont="1" applyFill="1" applyBorder="1"/>
    <xf numFmtId="0" fontId="3" fillId="2" borderId="1" xfId="0" applyFont="1" applyFill="1" applyBorder="1"/>
    <xf numFmtId="0" fontId="4" fillId="3" borderId="1" xfId="0" applyFont="1" applyFill="1" applyBorder="1" applyAlignment="1">
      <alignment horizontal="right" wrapText="1"/>
    </xf>
    <xf numFmtId="0" fontId="0" fillId="3" borderId="0" xfId="0" applyFill="1" applyBorder="1" applyAlignment="1">
      <alignment horizontal="left"/>
    </xf>
    <xf numFmtId="0" fontId="0" fillId="3" borderId="0" xfId="0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 wrapText="1"/>
    </xf>
    <xf numFmtId="0" fontId="4" fillId="3" borderId="7" xfId="0" applyFont="1" applyFill="1" applyBorder="1" applyAlignment="1" applyProtection="1">
      <alignment horizontal="right"/>
    </xf>
    <xf numFmtId="0" fontId="4" fillId="3" borderId="8" xfId="0" applyFont="1" applyFill="1" applyBorder="1" applyProtection="1"/>
    <xf numFmtId="0" fontId="4" fillId="3" borderId="8" xfId="0" applyFont="1" applyFill="1" applyBorder="1" applyAlignment="1" applyProtection="1">
      <alignment horizontal="right"/>
    </xf>
    <xf numFmtId="0" fontId="4" fillId="3" borderId="9" xfId="0" applyFont="1" applyFill="1" applyBorder="1" applyProtection="1"/>
    <xf numFmtId="0" fontId="8" fillId="3" borderId="13" xfId="0" applyFont="1" applyFill="1" applyBorder="1" applyProtection="1"/>
    <xf numFmtId="0" fontId="4" fillId="3" borderId="1" xfId="0" applyFont="1" applyFill="1" applyBorder="1" applyProtection="1"/>
    <xf numFmtId="0" fontId="4" fillId="3" borderId="1" xfId="0" applyFont="1" applyFill="1" applyBorder="1" applyAlignment="1" applyProtection="1">
      <alignment horizontal="center" wrapText="1"/>
    </xf>
    <xf numFmtId="164" fontId="4" fillId="3" borderId="1" xfId="0" applyNumberFormat="1" applyFont="1" applyFill="1" applyBorder="1" applyAlignment="1" applyProtection="1">
      <alignment horizontal="center" wrapText="1"/>
    </xf>
    <xf numFmtId="0" fontId="4" fillId="3" borderId="0" xfId="0" applyFont="1" applyFill="1" applyBorder="1" applyAlignment="1"/>
    <xf numFmtId="0" fontId="4" fillId="3" borderId="1" xfId="0" applyFont="1" applyFill="1" applyBorder="1" applyAlignment="1">
      <alignment horizontal="center" wrapText="1"/>
    </xf>
    <xf numFmtId="0" fontId="4" fillId="3" borderId="1" xfId="6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44" fontId="0" fillId="2" borderId="1" xfId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4" fontId="0" fillId="2" borderId="1" xfId="1" applyFont="1" applyFill="1" applyBorder="1" applyAlignment="1"/>
    <xf numFmtId="0" fontId="5" fillId="2" borderId="0" xfId="2" applyFill="1" applyBorder="1" applyAlignment="1">
      <alignment horizontal="left"/>
    </xf>
    <xf numFmtId="0" fontId="3" fillId="2" borderId="0" xfId="2" applyFont="1" applyFill="1" applyBorder="1" applyAlignment="1">
      <alignment horizontal="left"/>
    </xf>
    <xf numFmtId="0" fontId="3" fillId="2" borderId="2" xfId="6" applyFont="1" applyFill="1" applyBorder="1"/>
    <xf numFmtId="0" fontId="3" fillId="2" borderId="1" xfId="0" applyFont="1" applyFill="1" applyBorder="1" applyProtection="1"/>
    <xf numFmtId="7" fontId="5" fillId="2" borderId="1" xfId="1" applyNumberFormat="1" applyFont="1" applyFill="1" applyBorder="1"/>
    <xf numFmtId="7" fontId="5" fillId="3" borderId="1" xfId="6" applyNumberFormat="1" applyFill="1" applyBorder="1"/>
    <xf numFmtId="7" fontId="5" fillId="3" borderId="1" xfId="1" applyNumberFormat="1" applyFont="1" applyFill="1" applyBorder="1"/>
    <xf numFmtId="7" fontId="0" fillId="2" borderId="1" xfId="1" applyNumberFormat="1" applyFont="1" applyFill="1" applyBorder="1"/>
    <xf numFmtId="2" fontId="3" fillId="0" borderId="1" xfId="0" applyNumberFormat="1" applyFont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0" borderId="0" xfId="0" applyBorder="1" applyAlignment="1"/>
    <xf numFmtId="0" fontId="0" fillId="2" borderId="7" xfId="0" applyFill="1" applyBorder="1"/>
    <xf numFmtId="0" fontId="3" fillId="3" borderId="11" xfId="0" applyFont="1" applyFill="1" applyBorder="1"/>
    <xf numFmtId="0" fontId="2" fillId="0" borderId="10" xfId="4" applyBorder="1"/>
    <xf numFmtId="0" fontId="0" fillId="2" borderId="10" xfId="0" applyFill="1" applyBorder="1"/>
    <xf numFmtId="0" fontId="0" fillId="2" borderId="13" xfId="0" applyFill="1" applyBorder="1"/>
    <xf numFmtId="0" fontId="4" fillId="3" borderId="10" xfId="0" applyFont="1" applyFill="1" applyBorder="1"/>
    <xf numFmtId="0" fontId="4" fillId="3" borderId="7" xfId="0" applyFont="1" applyFill="1" applyBorder="1"/>
    <xf numFmtId="0" fontId="3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164" fontId="0" fillId="2" borderId="1" xfId="0" applyNumberFormat="1" applyFill="1" applyBorder="1"/>
    <xf numFmtId="2" fontId="0" fillId="2" borderId="1" xfId="0" applyNumberFormat="1" applyFill="1" applyBorder="1"/>
    <xf numFmtId="4" fontId="0" fillId="2" borderId="1" xfId="0" applyNumberFormat="1" applyFill="1" applyBorder="1"/>
    <xf numFmtId="0" fontId="4" fillId="3" borderId="0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3" borderId="0" xfId="0" applyFont="1" applyFill="1" applyBorder="1" applyAlignment="1" applyProtection="1">
      <alignment horizontal="left"/>
    </xf>
    <xf numFmtId="0" fontId="0" fillId="0" borderId="0" xfId="0" applyAlignment="1" applyProtection="1"/>
    <xf numFmtId="0" fontId="4" fillId="3" borderId="6" xfId="0" applyFont="1" applyFill="1" applyBorder="1" applyAlignment="1" applyProtection="1">
      <alignment horizontal="left"/>
    </xf>
    <xf numFmtId="0" fontId="4" fillId="3" borderId="1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9" fontId="4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/>
    <xf numFmtId="49" fontId="0" fillId="0" borderId="1" xfId="0" applyNumberForma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</cellXfs>
  <cellStyles count="22">
    <cellStyle name="Comma 2" xfId="3"/>
    <cellStyle name="Comma 2 2" xfId="15"/>
    <cellStyle name="Comma 2 3" xfId="9"/>
    <cellStyle name="Currency" xfId="1" builtinId="4"/>
    <cellStyle name="Currency 2" xfId="7"/>
    <cellStyle name="Currency 2 2" xfId="19"/>
    <cellStyle name="Currency 2 3" xfId="13"/>
    <cellStyle name="Currency 3" xfId="5"/>
    <cellStyle name="Currency 3 2" xfId="17"/>
    <cellStyle name="Currency 3 3" xfId="21"/>
    <cellStyle name="Currency 3 4" xfId="11"/>
    <cellStyle name="Normal" xfId="0" builtinId="0"/>
    <cellStyle name="Normal 2" xfId="2"/>
    <cellStyle name="Normal 2 2" xfId="14"/>
    <cellStyle name="Normal 2 3" xfId="8"/>
    <cellStyle name="Normal 3" xfId="6"/>
    <cellStyle name="Normal 3 2" xfId="18"/>
    <cellStyle name="Normal 3 3" xfId="12"/>
    <cellStyle name="Normal 4" xfId="4"/>
    <cellStyle name="Normal 4 2" xfId="16"/>
    <cellStyle name="Normal 4 3" xfId="20"/>
    <cellStyle name="Normal 4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8"/>
  <sheetViews>
    <sheetView tabSelected="1" workbookViewId="0">
      <selection activeCell="F4" sqref="F4"/>
    </sheetView>
  </sheetViews>
  <sheetFormatPr defaultRowHeight="12.75" x14ac:dyDescent="0.2"/>
  <cols>
    <col min="1" max="1" width="27.42578125" style="7" customWidth="1"/>
    <col min="2" max="2" width="18.5703125" style="7" bestFit="1" customWidth="1"/>
    <col min="3" max="3" width="16.5703125" style="7" bestFit="1" customWidth="1"/>
    <col min="4" max="4" width="17.42578125" style="7" customWidth="1"/>
    <col min="5" max="5" width="13.42578125" style="7" bestFit="1" customWidth="1"/>
    <col min="6" max="6" width="24.85546875" style="7" bestFit="1" customWidth="1"/>
    <col min="7" max="7" width="26.42578125" style="7" customWidth="1"/>
    <col min="8" max="8" width="9.140625" style="7"/>
    <col min="9" max="9" width="11.140625" style="7" customWidth="1"/>
    <col min="10" max="10" width="12.140625" style="7" bestFit="1" customWidth="1"/>
    <col min="11" max="11" width="9.140625" style="7"/>
    <col min="12" max="12" width="9.42578125" style="7" customWidth="1"/>
    <col min="13" max="16383" width="9.140625" style="7"/>
    <col min="16384" max="16384" width="16.42578125" style="7" bestFit="1" customWidth="1"/>
  </cols>
  <sheetData>
    <row r="1" spans="1:5 16384:16384" x14ac:dyDescent="0.2">
      <c r="A1" s="175"/>
      <c r="B1" s="175"/>
      <c r="C1" s="17" t="s">
        <v>79</v>
      </c>
      <c r="D1" s="176"/>
    </row>
    <row r="2" spans="1:5 16384:16384" x14ac:dyDescent="0.2">
      <c r="A2" s="175"/>
      <c r="B2" s="175"/>
      <c r="C2" s="17" t="s">
        <v>78</v>
      </c>
      <c r="D2" s="176"/>
    </row>
    <row r="3" spans="1:5 16384:16384" x14ac:dyDescent="0.2">
      <c r="A3" s="175"/>
      <c r="B3" s="175"/>
      <c r="C3" s="17" t="s">
        <v>85</v>
      </c>
      <c r="D3" s="176"/>
      <c r="E3" s="84"/>
      <c r="XFD3" s="7">
        <v>0</v>
      </c>
    </row>
    <row r="4" spans="1:5 16384:16384" ht="20.100000000000001" customHeight="1" x14ac:dyDescent="0.2">
      <c r="A4" s="82" t="s">
        <v>25</v>
      </c>
      <c r="B4" s="83"/>
      <c r="C4" s="83"/>
      <c r="D4" s="83"/>
      <c r="XFD4" s="7">
        <v>1</v>
      </c>
    </row>
    <row r="5" spans="1:5 16384:16384" ht="20.100000000000001" customHeight="1" x14ac:dyDescent="0.2">
      <c r="A5" s="218" t="s">
        <v>81</v>
      </c>
      <c r="B5" s="219"/>
      <c r="C5" s="218" t="s">
        <v>82</v>
      </c>
      <c r="D5" s="219"/>
      <c r="XFD5" s="85" t="s">
        <v>84</v>
      </c>
    </row>
    <row r="6" spans="1:5 16384:16384" ht="12.75" customHeight="1" x14ac:dyDescent="0.2">
      <c r="A6" s="218" t="s">
        <v>19</v>
      </c>
      <c r="B6" s="219"/>
      <c r="C6" s="218" t="s">
        <v>83</v>
      </c>
      <c r="D6" s="219"/>
      <c r="XFD6" s="85" t="s">
        <v>80</v>
      </c>
    </row>
    <row r="7" spans="1:5 16384:16384" x14ac:dyDescent="0.2">
      <c r="A7" s="179"/>
      <c r="B7" s="180"/>
      <c r="C7" s="181"/>
      <c r="D7" s="182"/>
    </row>
    <row r="8" spans="1:5 16384:16384" ht="42.75" customHeight="1" x14ac:dyDescent="0.25">
      <c r="A8" s="183" t="s">
        <v>27</v>
      </c>
      <c r="B8" s="146"/>
      <c r="C8" s="146"/>
      <c r="D8" s="147"/>
      <c r="XFD8" s="85">
        <v>1</v>
      </c>
    </row>
    <row r="9" spans="1:5 16384:16384" ht="20.25" customHeight="1" x14ac:dyDescent="0.2">
      <c r="A9" s="177" t="s">
        <v>32</v>
      </c>
      <c r="B9" s="178" t="s">
        <v>35</v>
      </c>
      <c r="C9" s="178" t="s">
        <v>34</v>
      </c>
      <c r="D9" s="178" t="s">
        <v>42</v>
      </c>
      <c r="XFD9" s="85">
        <v>2</v>
      </c>
    </row>
    <row r="10" spans="1:5 16384:16384" ht="20.25" customHeight="1" x14ac:dyDescent="0.2">
      <c r="A10" s="92" t="s">
        <v>30</v>
      </c>
      <c r="B10" s="93">
        <f>'Day Service Schedule'!B62</f>
        <v>0</v>
      </c>
      <c r="C10" s="94">
        <f>'Direct Services Staff'!B106</f>
        <v>0</v>
      </c>
      <c r="D10" s="95">
        <f t="shared" ref="D10:D20" si="0">IF(B10="","",(B10*C10))</f>
        <v>0</v>
      </c>
      <c r="XFD10" s="85">
        <v>3</v>
      </c>
    </row>
    <row r="11" spans="1:5 16384:16384" ht="20.25" customHeight="1" x14ac:dyDescent="0.2">
      <c r="A11" s="92" t="s">
        <v>26</v>
      </c>
      <c r="B11" s="93">
        <f>'Program Coordinator Staff'!B30</f>
        <v>0</v>
      </c>
      <c r="C11" s="94">
        <f>'Program Coordinator Staff'!B29</f>
        <v>0</v>
      </c>
      <c r="D11" s="95">
        <f t="shared" si="0"/>
        <v>0</v>
      </c>
      <c r="XFD11" s="85">
        <v>4</v>
      </c>
    </row>
    <row r="12" spans="1:5 16384:16384" ht="20.25" customHeight="1" x14ac:dyDescent="0.2">
      <c r="A12" s="92" t="s">
        <v>4</v>
      </c>
      <c r="B12" s="93">
        <f>'Professional Staff'!B103</f>
        <v>0</v>
      </c>
      <c r="C12" s="94">
        <f>'Professional Staff'!C103</f>
        <v>0</v>
      </c>
      <c r="D12" s="95">
        <f t="shared" si="0"/>
        <v>0</v>
      </c>
      <c r="XFD12" s="85">
        <v>5</v>
      </c>
    </row>
    <row r="13" spans="1:5 16384:16384" ht="20.25" customHeight="1" x14ac:dyDescent="0.2">
      <c r="A13" s="92" t="s">
        <v>5</v>
      </c>
      <c r="B13" s="93">
        <f>'Professional Staff'!B104</f>
        <v>0</v>
      </c>
      <c r="C13" s="94">
        <f>'Professional Staff'!C104</f>
        <v>0</v>
      </c>
      <c r="D13" s="95">
        <f t="shared" si="0"/>
        <v>0</v>
      </c>
      <c r="XFD13" s="85"/>
    </row>
    <row r="14" spans="1:5 16384:16384" ht="20.25" customHeight="1" x14ac:dyDescent="0.2">
      <c r="A14" s="92" t="s">
        <v>6</v>
      </c>
      <c r="B14" s="93">
        <f>'Professional Staff'!B105</f>
        <v>0</v>
      </c>
      <c r="C14" s="94">
        <f>'Professional Staff'!C105</f>
        <v>0</v>
      </c>
      <c r="D14" s="95">
        <f t="shared" si="0"/>
        <v>0</v>
      </c>
    </row>
    <row r="15" spans="1:5 16384:16384" ht="20.25" customHeight="1" x14ac:dyDescent="0.2">
      <c r="A15" s="92" t="s">
        <v>7</v>
      </c>
      <c r="B15" s="93">
        <f>'Professional Staff'!B106</f>
        <v>0</v>
      </c>
      <c r="C15" s="94">
        <f>'Professional Staff'!C106</f>
        <v>0</v>
      </c>
      <c r="D15" s="95">
        <f t="shared" si="0"/>
        <v>0</v>
      </c>
    </row>
    <row r="16" spans="1:5 16384:16384" ht="20.25" customHeight="1" x14ac:dyDescent="0.2">
      <c r="A16" s="92" t="s">
        <v>8</v>
      </c>
      <c r="B16" s="93">
        <f>'Professional Staff'!B107</f>
        <v>0</v>
      </c>
      <c r="C16" s="94">
        <f>'Professional Staff'!C107</f>
        <v>0</v>
      </c>
      <c r="D16" s="95">
        <f t="shared" si="0"/>
        <v>0</v>
      </c>
      <c r="XFD16" s="85" t="s">
        <v>86</v>
      </c>
    </row>
    <row r="17" spans="1:10 16384:16384" ht="20.25" customHeight="1" x14ac:dyDescent="0.2">
      <c r="A17" s="197" t="s">
        <v>89</v>
      </c>
      <c r="B17" s="93">
        <f>'Professional Staff'!B108</f>
        <v>0</v>
      </c>
      <c r="C17" s="94">
        <f>'Professional Staff'!C108</f>
        <v>0</v>
      </c>
      <c r="D17" s="95">
        <f t="shared" si="0"/>
        <v>0</v>
      </c>
      <c r="XFD17" s="85" t="s">
        <v>87</v>
      </c>
    </row>
    <row r="18" spans="1:10 16384:16384" ht="20.25" customHeight="1" x14ac:dyDescent="0.2">
      <c r="A18" s="92" t="s">
        <v>9</v>
      </c>
      <c r="B18" s="93">
        <f>'Professional Staff'!B109</f>
        <v>0</v>
      </c>
      <c r="C18" s="94">
        <f>'Professional Staff'!C109</f>
        <v>0</v>
      </c>
      <c r="D18" s="95">
        <f t="shared" si="0"/>
        <v>0</v>
      </c>
    </row>
    <row r="19" spans="1:10 16384:16384" ht="20.25" customHeight="1" x14ac:dyDescent="0.2">
      <c r="A19" s="96" t="s">
        <v>61</v>
      </c>
      <c r="B19" s="93">
        <f>'Professional Staff'!B110</f>
        <v>0</v>
      </c>
      <c r="C19" s="94">
        <f>'Professional Staff'!C110</f>
        <v>0</v>
      </c>
      <c r="D19" s="95">
        <f t="shared" si="0"/>
        <v>0</v>
      </c>
    </row>
    <row r="20" spans="1:10 16384:16384" ht="20.25" customHeight="1" x14ac:dyDescent="0.2">
      <c r="A20" s="96" t="s">
        <v>3</v>
      </c>
      <c r="B20" s="134">
        <v>0</v>
      </c>
      <c r="C20" s="97">
        <v>1.6</v>
      </c>
      <c r="D20" s="98">
        <f t="shared" si="0"/>
        <v>0</v>
      </c>
    </row>
    <row r="21" spans="1:10 16384:16384" ht="20.25" customHeight="1" x14ac:dyDescent="0.2">
      <c r="A21" s="99" t="s">
        <v>0</v>
      </c>
      <c r="B21" s="100"/>
      <c r="C21" s="100"/>
      <c r="D21" s="101">
        <f>SUM(D10:D20)</f>
        <v>0</v>
      </c>
    </row>
    <row r="22" spans="1:10 16384:16384" ht="20.25" customHeight="1" x14ac:dyDescent="0.2">
      <c r="A22" s="102" t="s">
        <v>36</v>
      </c>
      <c r="B22" s="103"/>
      <c r="C22" s="103"/>
      <c r="D22" s="104">
        <f>D21*0.1</f>
        <v>0</v>
      </c>
    </row>
    <row r="23" spans="1:10 16384:16384" ht="20.25" customHeight="1" x14ac:dyDescent="0.2">
      <c r="A23" s="105" t="s">
        <v>37</v>
      </c>
      <c r="B23" s="106"/>
      <c r="C23" s="106"/>
      <c r="D23" s="107">
        <f>'Equipment &amp; Supplies'!C25</f>
        <v>0</v>
      </c>
    </row>
    <row r="24" spans="1:10 16384:16384" ht="20.25" customHeight="1" x14ac:dyDescent="0.2">
      <c r="A24" s="108" t="s">
        <v>1</v>
      </c>
      <c r="B24" s="90"/>
      <c r="C24" s="90"/>
      <c r="D24" s="109">
        <f>SUM(D21:D23)</f>
        <v>0</v>
      </c>
    </row>
    <row r="25" spans="1:10 16384:16384" ht="20.25" customHeight="1" x14ac:dyDescent="0.2">
      <c r="A25" s="105" t="s">
        <v>38</v>
      </c>
      <c r="B25" s="106"/>
      <c r="C25" s="106"/>
      <c r="D25" s="107">
        <f>D24*0.15</f>
        <v>0</v>
      </c>
    </row>
    <row r="26" spans="1:10 16384:16384" ht="20.25" customHeight="1" x14ac:dyDescent="0.2">
      <c r="A26" s="110" t="s">
        <v>47</v>
      </c>
      <c r="B26" s="111"/>
      <c r="C26" s="111"/>
      <c r="D26" s="112">
        <f>SUM(D24:D25)</f>
        <v>0</v>
      </c>
    </row>
    <row r="27" spans="1:10 16384:16384" ht="20.25" customHeight="1" x14ac:dyDescent="0.2">
      <c r="A27" s="113"/>
      <c r="B27" s="113"/>
      <c r="C27" s="113"/>
      <c r="D27" s="114"/>
    </row>
    <row r="28" spans="1:10 16384:16384" x14ac:dyDescent="0.2">
      <c r="A28" s="115"/>
      <c r="B28" s="34"/>
      <c r="C28" s="115"/>
      <c r="D28" s="34"/>
    </row>
    <row r="29" spans="1:10 16384:16384" ht="15.75" x14ac:dyDescent="0.25">
      <c r="A29" s="89" t="s">
        <v>20</v>
      </c>
      <c r="B29" s="90"/>
      <c r="C29" s="90"/>
      <c r="D29" s="90"/>
      <c r="G29" s="86"/>
      <c r="H29" s="86"/>
      <c r="I29" s="85"/>
    </row>
    <row r="30" spans="1:10 16384:16384" ht="20.25" customHeight="1" x14ac:dyDescent="0.2">
      <c r="A30" s="116" t="s">
        <v>32</v>
      </c>
      <c r="B30" s="91" t="s">
        <v>35</v>
      </c>
      <c r="C30" s="91" t="s">
        <v>34</v>
      </c>
      <c r="D30" s="91" t="s">
        <v>42</v>
      </c>
      <c r="G30" s="33"/>
      <c r="I30" s="85"/>
      <c r="J30" s="87"/>
    </row>
    <row r="31" spans="1:10 16384:16384" ht="20.25" customHeight="1" x14ac:dyDescent="0.2">
      <c r="A31" s="117" t="s">
        <v>30</v>
      </c>
      <c r="B31" s="93">
        <f>'Residential Service Schedule'!B62</f>
        <v>0</v>
      </c>
      <c r="C31" s="41">
        <f>'Direct Services Staff'!C106</f>
        <v>0</v>
      </c>
      <c r="D31" s="95">
        <f t="shared" ref="D31:D41" si="1">IF(B31="","",(B31*C31))</f>
        <v>0</v>
      </c>
      <c r="J31" s="87"/>
    </row>
    <row r="32" spans="1:10 16384:16384" ht="20.25" customHeight="1" x14ac:dyDescent="0.2">
      <c r="A32" s="117" t="s">
        <v>26</v>
      </c>
      <c r="B32" s="93">
        <f>'Program Coordinator Staff'!C30</f>
        <v>0</v>
      </c>
      <c r="C32" s="41">
        <f>'Program Coordinator Staff'!C29</f>
        <v>0</v>
      </c>
      <c r="D32" s="95">
        <f t="shared" si="1"/>
        <v>0</v>
      </c>
      <c r="J32" s="87"/>
    </row>
    <row r="33" spans="1:4" ht="20.25" customHeight="1" x14ac:dyDescent="0.2">
      <c r="A33" s="117" t="s">
        <v>4</v>
      </c>
      <c r="B33" s="93">
        <f>'Professional Staff'!D103</f>
        <v>0</v>
      </c>
      <c r="C33" s="41">
        <f>'Professional Staff'!E103</f>
        <v>0</v>
      </c>
      <c r="D33" s="95">
        <f t="shared" si="1"/>
        <v>0</v>
      </c>
    </row>
    <row r="34" spans="1:4" ht="20.25" customHeight="1" x14ac:dyDescent="0.2">
      <c r="A34" s="117" t="s">
        <v>5</v>
      </c>
      <c r="B34" s="93">
        <f>'Professional Staff'!D104</f>
        <v>0</v>
      </c>
      <c r="C34" s="41">
        <f>'Professional Staff'!E104</f>
        <v>0</v>
      </c>
      <c r="D34" s="95">
        <f t="shared" si="1"/>
        <v>0</v>
      </c>
    </row>
    <row r="35" spans="1:4" ht="20.25" customHeight="1" x14ac:dyDescent="0.2">
      <c r="A35" s="117" t="s">
        <v>6</v>
      </c>
      <c r="B35" s="93">
        <f>'Professional Staff'!D105</f>
        <v>0</v>
      </c>
      <c r="C35" s="41">
        <f>'Professional Staff'!E105</f>
        <v>0</v>
      </c>
      <c r="D35" s="95">
        <f t="shared" si="1"/>
        <v>0</v>
      </c>
    </row>
    <row r="36" spans="1:4" ht="20.25" customHeight="1" x14ac:dyDescent="0.2">
      <c r="A36" s="117" t="s">
        <v>7</v>
      </c>
      <c r="B36" s="93">
        <f>'Professional Staff'!D106</f>
        <v>0</v>
      </c>
      <c r="C36" s="41">
        <f>'Professional Staff'!E106</f>
        <v>0</v>
      </c>
      <c r="D36" s="95">
        <f t="shared" si="1"/>
        <v>0</v>
      </c>
    </row>
    <row r="37" spans="1:4" ht="20.25" customHeight="1" x14ac:dyDescent="0.2">
      <c r="A37" s="117" t="s">
        <v>8</v>
      </c>
      <c r="B37" s="93">
        <f>'Professional Staff'!D107</f>
        <v>0</v>
      </c>
      <c r="C37" s="41">
        <f>'Professional Staff'!E107</f>
        <v>0</v>
      </c>
      <c r="D37" s="95">
        <f t="shared" si="1"/>
        <v>0</v>
      </c>
    </row>
    <row r="38" spans="1:4" ht="20.25" customHeight="1" x14ac:dyDescent="0.2">
      <c r="A38" s="197" t="s">
        <v>89</v>
      </c>
      <c r="B38" s="93">
        <f>'Professional Staff'!D108</f>
        <v>0</v>
      </c>
      <c r="C38" s="41">
        <f>'Professional Staff'!E108</f>
        <v>0</v>
      </c>
      <c r="D38" s="95">
        <f t="shared" si="1"/>
        <v>0</v>
      </c>
    </row>
    <row r="39" spans="1:4" ht="20.25" customHeight="1" x14ac:dyDescent="0.2">
      <c r="A39" s="117" t="s">
        <v>9</v>
      </c>
      <c r="B39" s="93">
        <f>'Professional Staff'!D109</f>
        <v>0</v>
      </c>
      <c r="C39" s="41">
        <f>'Professional Staff'!E109</f>
        <v>0</v>
      </c>
      <c r="D39" s="95">
        <f t="shared" si="1"/>
        <v>0</v>
      </c>
    </row>
    <row r="40" spans="1:4" ht="20.25" customHeight="1" x14ac:dyDescent="0.2">
      <c r="A40" s="118" t="s">
        <v>61</v>
      </c>
      <c r="B40" s="93">
        <f>'Professional Staff'!D110</f>
        <v>0</v>
      </c>
      <c r="C40" s="41">
        <f>'Professional Staff'!E110</f>
        <v>0</v>
      </c>
      <c r="D40" s="95">
        <f t="shared" si="1"/>
        <v>0</v>
      </c>
    </row>
    <row r="41" spans="1:4" ht="20.25" customHeight="1" x14ac:dyDescent="0.2">
      <c r="A41" s="118" t="s">
        <v>3</v>
      </c>
      <c r="B41" s="134">
        <v>0</v>
      </c>
      <c r="C41" s="119">
        <v>1.6</v>
      </c>
      <c r="D41" s="98">
        <f t="shared" si="1"/>
        <v>0</v>
      </c>
    </row>
    <row r="42" spans="1:4" ht="20.25" customHeight="1" x14ac:dyDescent="0.2">
      <c r="A42" s="120" t="s">
        <v>0</v>
      </c>
      <c r="B42" s="121"/>
      <c r="C42" s="121"/>
      <c r="D42" s="122">
        <f>SUM(D31:D41)</f>
        <v>0</v>
      </c>
    </row>
    <row r="43" spans="1:4" ht="20.25" customHeight="1" x14ac:dyDescent="0.2">
      <c r="A43" s="105" t="s">
        <v>36</v>
      </c>
      <c r="B43" s="106"/>
      <c r="C43" s="106"/>
      <c r="D43" s="107">
        <f>D42*0.1</f>
        <v>0</v>
      </c>
    </row>
    <row r="44" spans="1:4" ht="20.25" customHeight="1" x14ac:dyDescent="0.2">
      <c r="A44" s="105" t="s">
        <v>37</v>
      </c>
      <c r="B44" s="106"/>
      <c r="C44" s="106"/>
      <c r="D44" s="107">
        <f>'Equipment &amp; Supplies'!D26</f>
        <v>0</v>
      </c>
    </row>
    <row r="45" spans="1:4" ht="20.25" customHeight="1" x14ac:dyDescent="0.2">
      <c r="A45" s="120" t="s">
        <v>1</v>
      </c>
      <c r="B45" s="121"/>
      <c r="C45" s="121"/>
      <c r="D45" s="122">
        <f>SUM(D42:D44)</f>
        <v>0</v>
      </c>
    </row>
    <row r="46" spans="1:4" x14ac:dyDescent="0.2">
      <c r="A46" s="105" t="s">
        <v>38</v>
      </c>
      <c r="B46" s="106"/>
      <c r="C46" s="106"/>
      <c r="D46" s="107">
        <f>D45*0.15</f>
        <v>0</v>
      </c>
    </row>
    <row r="47" spans="1:4" x14ac:dyDescent="0.2">
      <c r="A47" s="110" t="s">
        <v>46</v>
      </c>
      <c r="B47" s="111"/>
      <c r="C47" s="111"/>
      <c r="D47" s="112">
        <f>SUM(D45:D46)</f>
        <v>0</v>
      </c>
    </row>
    <row r="48" spans="1:4" x14ac:dyDescent="0.2">
      <c r="D48" s="88"/>
    </row>
  </sheetData>
  <sheetProtection password="C82F" sheet="1" objects="1" scenarios="1"/>
  <protectedRanges>
    <protectedRange password="C82F" sqref="A8:D47" name="Range1"/>
  </protectedRanges>
  <mergeCells count="4">
    <mergeCell ref="A5:B5"/>
    <mergeCell ref="A6:B6"/>
    <mergeCell ref="C5:D5"/>
    <mergeCell ref="C6:D6"/>
  </mergeCells>
  <phoneticPr fontId="0" type="noConversion"/>
  <dataValidations count="4">
    <dataValidation type="list" allowBlank="1" showInputMessage="1" showErrorMessage="1" sqref="B20 B41">
      <formula1>$XFD$3:$XFD$4</formula1>
    </dataValidation>
    <dataValidation type="list" allowBlank="1" showInputMessage="1" showErrorMessage="1" sqref="D2">
      <formula1>$XFD$8:$XFD$13</formula1>
    </dataValidation>
    <dataValidation type="list" allowBlank="1" showInputMessage="1" showErrorMessage="1" sqref="D1">
      <formula1>$XFD$5:$XFD$7</formula1>
    </dataValidation>
    <dataValidation type="list" allowBlank="1" showInputMessage="1" showErrorMessage="1" sqref="D3">
      <formula1>$XFD$16:$XFD$18</formula1>
    </dataValidation>
  </dataValidations>
  <pageMargins left="0.25" right="0" top="0.77" bottom="0.17" header="0.17" footer="0.17"/>
  <pageSetup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Normal="100" workbookViewId="0">
      <pane ySplit="4" topLeftCell="A5" activePane="bottomLeft" state="frozen"/>
      <selection pane="bottomLeft" activeCell="E17" sqref="E17"/>
    </sheetView>
  </sheetViews>
  <sheetFormatPr defaultColWidth="9.140625" defaultRowHeight="12.75" x14ac:dyDescent="0.2"/>
  <cols>
    <col min="1" max="1" width="28.5703125" style="5" customWidth="1"/>
    <col min="2" max="2" width="42" style="5" customWidth="1"/>
    <col min="3" max="3" width="17.5703125" style="13" customWidth="1"/>
    <col min="4" max="4" width="19.85546875" style="5" customWidth="1"/>
    <col min="5" max="5" width="55.85546875" style="5" customWidth="1"/>
    <col min="6" max="16384" width="9.140625" style="5"/>
  </cols>
  <sheetData>
    <row r="1" spans="1:4" ht="25.5" customHeight="1" x14ac:dyDescent="0.25">
      <c r="A1" s="35" t="s">
        <v>10</v>
      </c>
      <c r="B1" s="36"/>
      <c r="C1" s="37"/>
      <c r="D1" s="38"/>
    </row>
    <row r="2" spans="1:4" ht="20.100000000000001" customHeight="1" x14ac:dyDescent="0.2">
      <c r="A2" s="220" t="str">
        <f>Threshold!A5</f>
        <v xml:space="preserve">Name: </v>
      </c>
      <c r="B2" s="221"/>
      <c r="C2" s="220" t="str">
        <f>Threshold!C5</f>
        <v xml:space="preserve">Date: </v>
      </c>
      <c r="D2" s="221"/>
    </row>
    <row r="3" spans="1:4" ht="20.100000000000001" customHeight="1" x14ac:dyDescent="0.2">
      <c r="A3" s="220" t="str">
        <f>Threshold!A6</f>
        <v>CSP:</v>
      </c>
      <c r="B3" s="221"/>
      <c r="C3" s="220" t="str">
        <f>Threshold!C6</f>
        <v xml:space="preserve">CDDO: </v>
      </c>
      <c r="D3" s="221"/>
    </row>
    <row r="4" spans="1:4" ht="30" customHeight="1" x14ac:dyDescent="0.2">
      <c r="A4" s="1" t="s">
        <v>11</v>
      </c>
      <c r="B4" s="1" t="s">
        <v>12</v>
      </c>
      <c r="C4" s="26" t="s">
        <v>21</v>
      </c>
      <c r="D4" s="26" t="s">
        <v>22</v>
      </c>
    </row>
    <row r="5" spans="1:4" ht="30" customHeight="1" x14ac:dyDescent="0.2">
      <c r="A5" s="16"/>
      <c r="B5" s="54"/>
      <c r="C5" s="55"/>
      <c r="D5" s="55"/>
    </row>
    <row r="6" spans="1:4" ht="23.25" customHeight="1" x14ac:dyDescent="0.2">
      <c r="A6" s="16"/>
      <c r="B6" s="54"/>
      <c r="C6" s="55"/>
      <c r="D6" s="55"/>
    </row>
    <row r="7" spans="1:4" ht="23.25" customHeight="1" x14ac:dyDescent="0.2">
      <c r="A7" s="16"/>
      <c r="B7" s="54"/>
      <c r="C7" s="55"/>
      <c r="D7" s="55"/>
    </row>
    <row r="8" spans="1:4" ht="23.25" customHeight="1" x14ac:dyDescent="0.2">
      <c r="A8" s="16"/>
      <c r="B8" s="54"/>
      <c r="C8" s="55"/>
      <c r="D8" s="55"/>
    </row>
    <row r="9" spans="1:4" ht="23.25" customHeight="1" x14ac:dyDescent="0.2">
      <c r="A9" s="16"/>
      <c r="B9" s="54"/>
      <c r="C9" s="55"/>
      <c r="D9" s="55"/>
    </row>
    <row r="10" spans="1:4" ht="23.25" customHeight="1" x14ac:dyDescent="0.2">
      <c r="A10" s="16"/>
      <c r="B10" s="54"/>
      <c r="C10" s="55"/>
      <c r="D10" s="55"/>
    </row>
    <row r="11" spans="1:4" ht="23.25" customHeight="1" x14ac:dyDescent="0.2">
      <c r="A11" s="16"/>
      <c r="B11" s="54"/>
      <c r="C11" s="55"/>
      <c r="D11" s="55"/>
    </row>
    <row r="12" spans="1:4" ht="23.25" customHeight="1" x14ac:dyDescent="0.2">
      <c r="A12" s="16"/>
      <c r="B12" s="54"/>
      <c r="C12" s="55"/>
      <c r="D12" s="55"/>
    </row>
    <row r="13" spans="1:4" ht="23.25" customHeight="1" x14ac:dyDescent="0.2">
      <c r="A13" s="16"/>
      <c r="B13" s="54"/>
      <c r="C13" s="55"/>
      <c r="D13" s="55"/>
    </row>
    <row r="14" spans="1:4" ht="23.25" customHeight="1" x14ac:dyDescent="0.2">
      <c r="A14" s="16"/>
      <c r="B14" s="54"/>
      <c r="C14" s="55"/>
      <c r="D14" s="55"/>
    </row>
    <row r="15" spans="1:4" ht="23.25" customHeight="1" x14ac:dyDescent="0.2">
      <c r="A15" s="16"/>
      <c r="B15" s="54"/>
      <c r="C15" s="55"/>
      <c r="D15" s="55"/>
    </row>
    <row r="16" spans="1:4" ht="23.25" customHeight="1" x14ac:dyDescent="0.2">
      <c r="A16" s="16"/>
      <c r="B16" s="54"/>
      <c r="C16" s="55"/>
      <c r="D16" s="55"/>
    </row>
    <row r="17" spans="1:4" ht="24.95" customHeight="1" x14ac:dyDescent="0.2">
      <c r="A17" s="11"/>
      <c r="B17" s="30"/>
      <c r="C17" s="56"/>
      <c r="D17" s="56"/>
    </row>
    <row r="18" spans="1:4" ht="24.95" customHeight="1" x14ac:dyDescent="0.2">
      <c r="A18" s="11"/>
      <c r="B18" s="30"/>
      <c r="C18" s="56"/>
      <c r="D18" s="56"/>
    </row>
    <row r="19" spans="1:4" ht="24.95" customHeight="1" x14ac:dyDescent="0.2">
      <c r="A19" s="11"/>
      <c r="B19" s="30"/>
      <c r="C19" s="56"/>
      <c r="D19" s="56"/>
    </row>
    <row r="20" spans="1:4" ht="24.95" customHeight="1" x14ac:dyDescent="0.2">
      <c r="A20" s="11"/>
      <c r="B20" s="30"/>
      <c r="C20" s="56"/>
      <c r="D20" s="56"/>
    </row>
    <row r="21" spans="1:4" ht="24.95" customHeight="1" x14ac:dyDescent="0.2">
      <c r="A21" s="11"/>
      <c r="B21" s="30"/>
      <c r="C21" s="56"/>
      <c r="D21" s="56"/>
    </row>
    <row r="22" spans="1:4" ht="24.95" customHeight="1" x14ac:dyDescent="0.2">
      <c r="A22" s="11"/>
      <c r="B22" s="57"/>
      <c r="C22" s="56"/>
      <c r="D22" s="58"/>
    </row>
    <row r="23" spans="1:4" ht="24.95" customHeight="1" x14ac:dyDescent="0.2">
      <c r="A23" s="11"/>
      <c r="B23" s="30"/>
      <c r="C23" s="59"/>
      <c r="D23" s="56"/>
    </row>
    <row r="24" spans="1:4" ht="20.100000000000001" customHeight="1" x14ac:dyDescent="0.2">
      <c r="B24" s="25" t="s">
        <v>23</v>
      </c>
      <c r="C24" s="14">
        <f>SUM(C5:C23)</f>
        <v>0</v>
      </c>
      <c r="D24" s="27">
        <f>SUM(D5:D23)</f>
        <v>0</v>
      </c>
    </row>
    <row r="25" spans="1:4" ht="20.100000000000001" customHeight="1" x14ac:dyDescent="0.2">
      <c r="B25" s="24" t="s">
        <v>31</v>
      </c>
      <c r="C25" s="28">
        <f>C24/260</f>
        <v>0</v>
      </c>
      <c r="D25" s="21"/>
    </row>
    <row r="26" spans="1:4" ht="20.100000000000001" customHeight="1" x14ac:dyDescent="0.2">
      <c r="B26" s="24" t="s">
        <v>24</v>
      </c>
      <c r="C26" s="39"/>
      <c r="D26" s="29">
        <f>D24/365</f>
        <v>0</v>
      </c>
    </row>
    <row r="27" spans="1:4" ht="20.100000000000001" customHeight="1" x14ac:dyDescent="0.2">
      <c r="A27" s="19"/>
      <c r="B27" s="6"/>
      <c r="C27" s="22"/>
      <c r="D27" s="22"/>
    </row>
    <row r="28" spans="1:4" ht="20.100000000000001" customHeight="1" x14ac:dyDescent="0.2"/>
    <row r="29" spans="1:4" ht="15.75" hidden="1" x14ac:dyDescent="0.25">
      <c r="A29" s="72" t="s">
        <v>13</v>
      </c>
      <c r="B29" s="69"/>
      <c r="C29" s="73"/>
      <c r="D29" s="74"/>
    </row>
    <row r="30" spans="1:4" ht="15" hidden="1" x14ac:dyDescent="0.2">
      <c r="A30" s="75" t="s">
        <v>14</v>
      </c>
      <c r="B30" s="6"/>
      <c r="C30" s="20"/>
      <c r="D30" s="76"/>
    </row>
    <row r="31" spans="1:4" ht="15" hidden="1" x14ac:dyDescent="0.2">
      <c r="A31" s="75" t="s">
        <v>15</v>
      </c>
      <c r="B31" s="6"/>
      <c r="C31" s="20"/>
      <c r="D31" s="76"/>
    </row>
    <row r="32" spans="1:4" ht="15" hidden="1" x14ac:dyDescent="0.2">
      <c r="A32" s="75" t="s">
        <v>16</v>
      </c>
      <c r="B32" s="6"/>
      <c r="C32" s="20"/>
      <c r="D32" s="76"/>
    </row>
    <row r="33" spans="1:4" ht="15" hidden="1" x14ac:dyDescent="0.2">
      <c r="A33" s="75" t="s">
        <v>60</v>
      </c>
      <c r="B33" s="6"/>
      <c r="C33" s="20"/>
      <c r="D33" s="76"/>
    </row>
    <row r="34" spans="1:4" ht="15" hidden="1" x14ac:dyDescent="0.2">
      <c r="A34" s="77"/>
      <c r="B34" s="78"/>
      <c r="C34" s="79"/>
      <c r="D34" s="80"/>
    </row>
    <row r="35" spans="1:4" ht="15" hidden="1" x14ac:dyDescent="0.2">
      <c r="A35" s="15"/>
    </row>
    <row r="36" spans="1:4" ht="15" hidden="1" x14ac:dyDescent="0.2">
      <c r="A36" s="15"/>
    </row>
  </sheetData>
  <sheetProtection password="C82F" sheet="1" objects="1" scenarios="1"/>
  <protectedRanges>
    <protectedRange sqref="A5:D23" name="Equipment And  Supplies"/>
  </protectedRanges>
  <mergeCells count="4">
    <mergeCell ref="A2:B2"/>
    <mergeCell ref="C2:D2"/>
    <mergeCell ref="A3:B3"/>
    <mergeCell ref="C3:D3"/>
  </mergeCells>
  <phoneticPr fontId="0" type="noConversion"/>
  <pageMargins left="0.55000000000000004" right="0.25" top="0.35" bottom="0.47" header="0.2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6"/>
  <sheetViews>
    <sheetView workbookViewId="0">
      <pane ySplit="5" topLeftCell="A6" activePane="bottomLeft" state="frozen"/>
      <selection pane="bottomLeft" activeCell="L31" sqref="L31"/>
    </sheetView>
  </sheetViews>
  <sheetFormatPr defaultColWidth="9.140625" defaultRowHeight="12.75" x14ac:dyDescent="0.2"/>
  <cols>
    <col min="1" max="1" width="27" style="7" customWidth="1"/>
    <col min="2" max="2" width="18.28515625" style="7" bestFit="1" customWidth="1"/>
    <col min="3" max="3" width="21.42578125" style="7" bestFit="1" customWidth="1"/>
    <col min="4" max="4" width="13.140625" style="7" bestFit="1" customWidth="1"/>
    <col min="5" max="5" width="21.42578125" style="7" bestFit="1" customWidth="1"/>
    <col min="6" max="6" width="16.28515625" style="7" bestFit="1" customWidth="1"/>
    <col min="7" max="7" width="12.5703125" style="7" bestFit="1" customWidth="1"/>
    <col min="8" max="11" width="9.140625" style="7"/>
    <col min="12" max="12" width="18.28515625" style="7" bestFit="1" customWidth="1"/>
    <col min="13" max="16384" width="9.140625" style="7"/>
  </cols>
  <sheetData>
    <row r="1" spans="1:12 16384:16384" ht="15.75" x14ac:dyDescent="0.25">
      <c r="A1" s="140"/>
      <c r="B1" s="121"/>
      <c r="C1" s="121"/>
      <c r="D1" s="121"/>
      <c r="E1" s="141"/>
      <c r="XFD1" s="87" t="s">
        <v>2</v>
      </c>
    </row>
    <row r="2" spans="1:12 16384:16384" ht="15.75" x14ac:dyDescent="0.25">
      <c r="A2" s="142" t="s">
        <v>17</v>
      </c>
      <c r="B2" s="143"/>
      <c r="C2" s="144"/>
      <c r="D2" s="144"/>
      <c r="E2" s="145"/>
      <c r="XFD2" s="87" t="s">
        <v>50</v>
      </c>
    </row>
    <row r="3" spans="1:12 16384:16384" x14ac:dyDescent="0.2">
      <c r="A3" s="220" t="str">
        <f>'Equipment &amp; Supplies'!A2:B2</f>
        <v xml:space="preserve">Name: </v>
      </c>
      <c r="B3" s="220"/>
      <c r="C3" s="220" t="str">
        <f>'Equipment &amp; Supplies'!C2:D2</f>
        <v xml:space="preserve">Date: </v>
      </c>
      <c r="D3" s="220"/>
      <c r="E3" s="145"/>
      <c r="L3" s="87"/>
    </row>
    <row r="4" spans="1:12 16384:16384" x14ac:dyDescent="0.2">
      <c r="A4" s="222" t="str">
        <f>'Equipment &amp; Supplies'!A3:B3</f>
        <v>CSP:</v>
      </c>
      <c r="B4" s="222"/>
      <c r="C4" s="222" t="str">
        <f>'Equipment &amp; Supplies'!C3:D3</f>
        <v xml:space="preserve">CDDO: </v>
      </c>
      <c r="D4" s="222"/>
      <c r="E4" s="145"/>
    </row>
    <row r="5" spans="1:12 16384:16384" x14ac:dyDescent="0.2">
      <c r="A5" s="184" t="s">
        <v>53</v>
      </c>
      <c r="B5" s="184" t="s">
        <v>39</v>
      </c>
      <c r="C5" s="185" t="s">
        <v>51</v>
      </c>
      <c r="D5" s="186" t="s">
        <v>52</v>
      </c>
      <c r="E5" s="186" t="s">
        <v>29</v>
      </c>
      <c r="F5" s="87"/>
      <c r="H5" s="87"/>
    </row>
    <row r="6" spans="1:12 16384:16384" x14ac:dyDescent="0.2">
      <c r="A6" s="136"/>
      <c r="B6" s="11"/>
      <c r="C6" s="137"/>
      <c r="D6" s="203"/>
      <c r="E6" s="135">
        <f>C6*D6</f>
        <v>0</v>
      </c>
      <c r="H6" s="87"/>
    </row>
    <row r="7" spans="1:12 16384:16384" x14ac:dyDescent="0.2">
      <c r="A7" s="136"/>
      <c r="B7" s="11"/>
      <c r="C7" s="137"/>
      <c r="D7" s="203"/>
      <c r="E7" s="135">
        <f>C7*D7</f>
        <v>0</v>
      </c>
    </row>
    <row r="8" spans="1:12 16384:16384" x14ac:dyDescent="0.2">
      <c r="A8" s="136"/>
      <c r="B8" s="11"/>
      <c r="C8" s="138"/>
      <c r="D8" s="203"/>
      <c r="E8" s="135">
        <f t="shared" ref="E8:E68" si="0">C8*D8</f>
        <v>0</v>
      </c>
    </row>
    <row r="9" spans="1:12 16384:16384" x14ac:dyDescent="0.2">
      <c r="A9" s="136"/>
      <c r="B9" s="11"/>
      <c r="C9" s="138"/>
      <c r="D9" s="203"/>
      <c r="E9" s="135">
        <f t="shared" si="0"/>
        <v>0</v>
      </c>
    </row>
    <row r="10" spans="1:12 16384:16384" x14ac:dyDescent="0.2">
      <c r="A10" s="136"/>
      <c r="B10" s="136"/>
      <c r="C10" s="138"/>
      <c r="D10" s="203"/>
      <c r="E10" s="135">
        <f t="shared" si="0"/>
        <v>0</v>
      </c>
    </row>
    <row r="11" spans="1:12 16384:16384" x14ac:dyDescent="0.2">
      <c r="A11" s="136"/>
      <c r="B11" s="136"/>
      <c r="C11" s="138"/>
      <c r="D11" s="203"/>
      <c r="E11" s="135">
        <f t="shared" si="0"/>
        <v>0</v>
      </c>
    </row>
    <row r="12" spans="1:12 16384:16384" x14ac:dyDescent="0.2">
      <c r="A12" s="136"/>
      <c r="B12" s="136"/>
      <c r="C12" s="138"/>
      <c r="D12" s="203"/>
      <c r="E12" s="135">
        <f t="shared" si="0"/>
        <v>0</v>
      </c>
    </row>
    <row r="13" spans="1:12 16384:16384" x14ac:dyDescent="0.2">
      <c r="A13" s="136"/>
      <c r="B13" s="136"/>
      <c r="C13" s="138"/>
      <c r="D13" s="203"/>
      <c r="E13" s="135">
        <f t="shared" si="0"/>
        <v>0</v>
      </c>
    </row>
    <row r="14" spans="1:12 16384:16384" x14ac:dyDescent="0.2">
      <c r="A14" s="136"/>
      <c r="B14" s="136"/>
      <c r="C14" s="138"/>
      <c r="D14" s="203"/>
      <c r="E14" s="135">
        <f t="shared" si="0"/>
        <v>0</v>
      </c>
    </row>
    <row r="15" spans="1:12 16384:16384" x14ac:dyDescent="0.2">
      <c r="A15" s="136"/>
      <c r="B15" s="136"/>
      <c r="C15" s="138"/>
      <c r="D15" s="203"/>
      <c r="E15" s="135">
        <f t="shared" si="0"/>
        <v>0</v>
      </c>
    </row>
    <row r="16" spans="1:12 16384:16384" x14ac:dyDescent="0.2">
      <c r="A16" s="136"/>
      <c r="B16" s="136"/>
      <c r="C16" s="137"/>
      <c r="D16" s="203"/>
      <c r="E16" s="135">
        <f t="shared" si="0"/>
        <v>0</v>
      </c>
    </row>
    <row r="17" spans="1:5" x14ac:dyDescent="0.2">
      <c r="A17" s="136"/>
      <c r="B17" s="136"/>
      <c r="C17" s="137"/>
      <c r="D17" s="203"/>
      <c r="E17" s="135">
        <f t="shared" si="0"/>
        <v>0</v>
      </c>
    </row>
    <row r="18" spans="1:5" x14ac:dyDescent="0.2">
      <c r="A18" s="136"/>
      <c r="B18" s="136"/>
      <c r="C18" s="56"/>
      <c r="D18" s="203"/>
      <c r="E18" s="135">
        <f t="shared" si="0"/>
        <v>0</v>
      </c>
    </row>
    <row r="19" spans="1:5" x14ac:dyDescent="0.2">
      <c r="A19" s="136"/>
      <c r="B19" s="136"/>
      <c r="C19" s="137"/>
      <c r="D19" s="203"/>
      <c r="E19" s="135">
        <f>C19*D19</f>
        <v>0</v>
      </c>
    </row>
    <row r="20" spans="1:5" x14ac:dyDescent="0.2">
      <c r="A20" s="136"/>
      <c r="B20" s="136"/>
      <c r="C20" s="137"/>
      <c r="D20" s="203"/>
      <c r="E20" s="135">
        <f t="shared" si="0"/>
        <v>0</v>
      </c>
    </row>
    <row r="21" spans="1:5" x14ac:dyDescent="0.2">
      <c r="A21" s="136"/>
      <c r="B21" s="136"/>
      <c r="C21" s="137"/>
      <c r="D21" s="203"/>
      <c r="E21" s="135">
        <f t="shared" si="0"/>
        <v>0</v>
      </c>
    </row>
    <row r="22" spans="1:5" x14ac:dyDescent="0.2">
      <c r="A22" s="136"/>
      <c r="B22" s="136"/>
      <c r="C22" s="137"/>
      <c r="D22" s="203"/>
      <c r="E22" s="135">
        <f t="shared" si="0"/>
        <v>0</v>
      </c>
    </row>
    <row r="23" spans="1:5" x14ac:dyDescent="0.2">
      <c r="A23" s="136"/>
      <c r="B23" s="136"/>
      <c r="C23" s="137"/>
      <c r="D23" s="203"/>
      <c r="E23" s="135">
        <f t="shared" si="0"/>
        <v>0</v>
      </c>
    </row>
    <row r="24" spans="1:5" x14ac:dyDescent="0.2">
      <c r="A24" s="136"/>
      <c r="B24" s="136"/>
      <c r="C24" s="137"/>
      <c r="D24" s="203"/>
      <c r="E24" s="135">
        <f t="shared" si="0"/>
        <v>0</v>
      </c>
    </row>
    <row r="25" spans="1:5" x14ac:dyDescent="0.2">
      <c r="A25" s="136"/>
      <c r="B25" s="11"/>
      <c r="C25" s="137"/>
      <c r="D25" s="203"/>
      <c r="E25" s="135">
        <f t="shared" si="0"/>
        <v>0</v>
      </c>
    </row>
    <row r="26" spans="1:5" x14ac:dyDescent="0.2">
      <c r="A26" s="136"/>
      <c r="B26" s="11"/>
      <c r="C26" s="137"/>
      <c r="D26" s="203"/>
      <c r="E26" s="135">
        <f t="shared" si="0"/>
        <v>0</v>
      </c>
    </row>
    <row r="27" spans="1:5" x14ac:dyDescent="0.2">
      <c r="A27" s="136"/>
      <c r="B27" s="11"/>
      <c r="C27" s="137"/>
      <c r="D27" s="203"/>
      <c r="E27" s="135">
        <f t="shared" si="0"/>
        <v>0</v>
      </c>
    </row>
    <row r="28" spans="1:5" x14ac:dyDescent="0.2">
      <c r="A28" s="136"/>
      <c r="B28" s="11"/>
      <c r="C28" s="137"/>
      <c r="D28" s="203"/>
      <c r="E28" s="135">
        <f t="shared" si="0"/>
        <v>0</v>
      </c>
    </row>
    <row r="29" spans="1:5" x14ac:dyDescent="0.2">
      <c r="A29" s="136"/>
      <c r="B29" s="11"/>
      <c r="C29" s="137"/>
      <c r="D29" s="203"/>
      <c r="E29" s="135">
        <f t="shared" si="0"/>
        <v>0</v>
      </c>
    </row>
    <row r="30" spans="1:5" x14ac:dyDescent="0.2">
      <c r="A30" s="136"/>
      <c r="B30" s="11"/>
      <c r="C30" s="137"/>
      <c r="D30" s="203"/>
      <c r="E30" s="135">
        <f t="shared" si="0"/>
        <v>0</v>
      </c>
    </row>
    <row r="31" spans="1:5" x14ac:dyDescent="0.2">
      <c r="A31" s="136"/>
      <c r="B31" s="11"/>
      <c r="C31" s="137"/>
      <c r="D31" s="203"/>
      <c r="E31" s="135">
        <f t="shared" si="0"/>
        <v>0</v>
      </c>
    </row>
    <row r="32" spans="1:5" x14ac:dyDescent="0.2">
      <c r="A32" s="136"/>
      <c r="B32" s="11"/>
      <c r="C32" s="137"/>
      <c r="D32" s="203"/>
      <c r="E32" s="135">
        <f t="shared" si="0"/>
        <v>0</v>
      </c>
    </row>
    <row r="33" spans="1:5" x14ac:dyDescent="0.2">
      <c r="A33" s="136"/>
      <c r="B33" s="11"/>
      <c r="C33" s="137"/>
      <c r="D33" s="203"/>
      <c r="E33" s="135">
        <f t="shared" si="0"/>
        <v>0</v>
      </c>
    </row>
    <row r="34" spans="1:5" x14ac:dyDescent="0.2">
      <c r="A34" s="136"/>
      <c r="B34" s="11"/>
      <c r="C34" s="137"/>
      <c r="D34" s="203"/>
      <c r="E34" s="135">
        <f t="shared" si="0"/>
        <v>0</v>
      </c>
    </row>
    <row r="35" spans="1:5" x14ac:dyDescent="0.2">
      <c r="A35" s="136"/>
      <c r="B35" s="11"/>
      <c r="C35" s="137"/>
      <c r="D35" s="203"/>
      <c r="E35" s="135">
        <f t="shared" si="0"/>
        <v>0</v>
      </c>
    </row>
    <row r="36" spans="1:5" x14ac:dyDescent="0.2">
      <c r="A36" s="136"/>
      <c r="B36" s="11"/>
      <c r="C36" s="137"/>
      <c r="D36" s="203"/>
      <c r="E36" s="135">
        <f t="shared" si="0"/>
        <v>0</v>
      </c>
    </row>
    <row r="37" spans="1:5" x14ac:dyDescent="0.2">
      <c r="A37" s="136"/>
      <c r="B37" s="11"/>
      <c r="C37" s="137"/>
      <c r="D37" s="203"/>
      <c r="E37" s="135">
        <f t="shared" si="0"/>
        <v>0</v>
      </c>
    </row>
    <row r="38" spans="1:5" x14ac:dyDescent="0.2">
      <c r="A38" s="136"/>
      <c r="B38" s="11"/>
      <c r="C38" s="137"/>
      <c r="D38" s="203"/>
      <c r="E38" s="135">
        <f t="shared" si="0"/>
        <v>0</v>
      </c>
    </row>
    <row r="39" spans="1:5" x14ac:dyDescent="0.2">
      <c r="A39" s="136"/>
      <c r="B39" s="11"/>
      <c r="C39" s="137"/>
      <c r="D39" s="203"/>
      <c r="E39" s="135">
        <f t="shared" si="0"/>
        <v>0</v>
      </c>
    </row>
    <row r="40" spans="1:5" x14ac:dyDescent="0.2">
      <c r="A40" s="136"/>
      <c r="B40" s="11"/>
      <c r="C40" s="137"/>
      <c r="D40" s="203"/>
      <c r="E40" s="135">
        <f t="shared" si="0"/>
        <v>0</v>
      </c>
    </row>
    <row r="41" spans="1:5" x14ac:dyDescent="0.2">
      <c r="A41" s="136"/>
      <c r="B41" s="11"/>
      <c r="C41" s="137"/>
      <c r="D41" s="203"/>
      <c r="E41" s="135">
        <f t="shared" si="0"/>
        <v>0</v>
      </c>
    </row>
    <row r="42" spans="1:5" x14ac:dyDescent="0.2">
      <c r="A42" s="136"/>
      <c r="B42" s="11"/>
      <c r="C42" s="137"/>
      <c r="D42" s="203"/>
      <c r="E42" s="135">
        <f t="shared" si="0"/>
        <v>0</v>
      </c>
    </row>
    <row r="43" spans="1:5" x14ac:dyDescent="0.2">
      <c r="A43" s="136"/>
      <c r="B43" s="11"/>
      <c r="C43" s="137"/>
      <c r="D43" s="203"/>
      <c r="E43" s="135">
        <f t="shared" si="0"/>
        <v>0</v>
      </c>
    </row>
    <row r="44" spans="1:5" x14ac:dyDescent="0.2">
      <c r="A44" s="136"/>
      <c r="B44" s="11"/>
      <c r="C44" s="137"/>
      <c r="D44" s="203"/>
      <c r="E44" s="135">
        <f t="shared" si="0"/>
        <v>0</v>
      </c>
    </row>
    <row r="45" spans="1:5" x14ac:dyDescent="0.2">
      <c r="A45" s="136"/>
      <c r="B45" s="11"/>
      <c r="C45" s="137"/>
      <c r="D45" s="203"/>
      <c r="E45" s="135">
        <f t="shared" si="0"/>
        <v>0</v>
      </c>
    </row>
    <row r="46" spans="1:5" x14ac:dyDescent="0.2">
      <c r="A46" s="136"/>
      <c r="B46" s="11"/>
      <c r="C46" s="137"/>
      <c r="D46" s="203"/>
      <c r="E46" s="135">
        <f t="shared" si="0"/>
        <v>0</v>
      </c>
    </row>
    <row r="47" spans="1:5" x14ac:dyDescent="0.2">
      <c r="A47" s="136"/>
      <c r="B47" s="11"/>
      <c r="C47" s="137"/>
      <c r="D47" s="203"/>
      <c r="E47" s="135">
        <f t="shared" si="0"/>
        <v>0</v>
      </c>
    </row>
    <row r="48" spans="1:5" x14ac:dyDescent="0.2">
      <c r="A48" s="136"/>
      <c r="B48" s="11"/>
      <c r="C48" s="137"/>
      <c r="D48" s="203"/>
      <c r="E48" s="135">
        <f t="shared" si="0"/>
        <v>0</v>
      </c>
    </row>
    <row r="49" spans="1:5" x14ac:dyDescent="0.2">
      <c r="A49" s="136"/>
      <c r="B49" s="11"/>
      <c r="C49" s="137"/>
      <c r="D49" s="203"/>
      <c r="E49" s="135">
        <f t="shared" si="0"/>
        <v>0</v>
      </c>
    </row>
    <row r="50" spans="1:5" x14ac:dyDescent="0.2">
      <c r="A50" s="136"/>
      <c r="B50" s="11"/>
      <c r="C50" s="137"/>
      <c r="D50" s="203"/>
      <c r="E50" s="135">
        <f t="shared" si="0"/>
        <v>0</v>
      </c>
    </row>
    <row r="51" spans="1:5" x14ac:dyDescent="0.2">
      <c r="A51" s="136"/>
      <c r="B51" s="11"/>
      <c r="C51" s="137"/>
      <c r="D51" s="203"/>
      <c r="E51" s="135">
        <f t="shared" si="0"/>
        <v>0</v>
      </c>
    </row>
    <row r="52" spans="1:5" x14ac:dyDescent="0.2">
      <c r="A52" s="136"/>
      <c r="B52" s="11"/>
      <c r="C52" s="137"/>
      <c r="D52" s="203"/>
      <c r="E52" s="135">
        <f t="shared" si="0"/>
        <v>0</v>
      </c>
    </row>
    <row r="53" spans="1:5" x14ac:dyDescent="0.2">
      <c r="A53" s="136"/>
      <c r="B53" s="11"/>
      <c r="C53" s="137"/>
      <c r="D53" s="203"/>
      <c r="E53" s="135">
        <f t="shared" si="0"/>
        <v>0</v>
      </c>
    </row>
    <row r="54" spans="1:5" x14ac:dyDescent="0.2">
      <c r="A54" s="136"/>
      <c r="B54" s="11"/>
      <c r="C54" s="137"/>
      <c r="D54" s="203"/>
      <c r="E54" s="135">
        <f t="shared" si="0"/>
        <v>0</v>
      </c>
    </row>
    <row r="55" spans="1:5" x14ac:dyDescent="0.2">
      <c r="A55" s="136"/>
      <c r="B55" s="11"/>
      <c r="C55" s="137"/>
      <c r="D55" s="203"/>
      <c r="E55" s="135">
        <f t="shared" si="0"/>
        <v>0</v>
      </c>
    </row>
    <row r="56" spans="1:5" x14ac:dyDescent="0.2">
      <c r="A56" s="136"/>
      <c r="B56" s="11"/>
      <c r="C56" s="137"/>
      <c r="D56" s="203"/>
      <c r="E56" s="135">
        <f t="shared" si="0"/>
        <v>0</v>
      </c>
    </row>
    <row r="57" spans="1:5" x14ac:dyDescent="0.2">
      <c r="A57" s="136"/>
      <c r="B57" s="11"/>
      <c r="C57" s="137"/>
      <c r="D57" s="203"/>
      <c r="E57" s="135">
        <f t="shared" si="0"/>
        <v>0</v>
      </c>
    </row>
    <row r="58" spans="1:5" x14ac:dyDescent="0.2">
      <c r="A58" s="136"/>
      <c r="B58" s="11"/>
      <c r="C58" s="137"/>
      <c r="D58" s="203"/>
      <c r="E58" s="135">
        <f t="shared" si="0"/>
        <v>0</v>
      </c>
    </row>
    <row r="59" spans="1:5" x14ac:dyDescent="0.2">
      <c r="A59" s="136"/>
      <c r="B59" s="11"/>
      <c r="C59" s="137"/>
      <c r="D59" s="203"/>
      <c r="E59" s="135">
        <f t="shared" si="0"/>
        <v>0</v>
      </c>
    </row>
    <row r="60" spans="1:5" x14ac:dyDescent="0.2">
      <c r="A60" s="136"/>
      <c r="B60" s="11"/>
      <c r="C60" s="137"/>
      <c r="D60" s="203"/>
      <c r="E60" s="135">
        <f t="shared" si="0"/>
        <v>0</v>
      </c>
    </row>
    <row r="61" spans="1:5" x14ac:dyDescent="0.2">
      <c r="A61" s="136"/>
      <c r="B61" s="11"/>
      <c r="C61" s="137"/>
      <c r="D61" s="203"/>
      <c r="E61" s="135">
        <f t="shared" si="0"/>
        <v>0</v>
      </c>
    </row>
    <row r="62" spans="1:5" x14ac:dyDescent="0.2">
      <c r="A62" s="136"/>
      <c r="B62" s="11"/>
      <c r="C62" s="137"/>
      <c r="D62" s="203"/>
      <c r="E62" s="135">
        <f t="shared" si="0"/>
        <v>0</v>
      </c>
    </row>
    <row r="63" spans="1:5" x14ac:dyDescent="0.2">
      <c r="A63" s="136"/>
      <c r="B63" s="11"/>
      <c r="C63" s="137"/>
      <c r="D63" s="203"/>
      <c r="E63" s="135">
        <f t="shared" si="0"/>
        <v>0</v>
      </c>
    </row>
    <row r="64" spans="1:5" x14ac:dyDescent="0.2">
      <c r="A64" s="136"/>
      <c r="B64" s="11"/>
      <c r="C64" s="137"/>
      <c r="D64" s="203"/>
      <c r="E64" s="135">
        <f t="shared" si="0"/>
        <v>0</v>
      </c>
    </row>
    <row r="65" spans="1:5" x14ac:dyDescent="0.2">
      <c r="A65" s="136"/>
      <c r="B65" s="11"/>
      <c r="C65" s="137"/>
      <c r="D65" s="203"/>
      <c r="E65" s="135">
        <f t="shared" si="0"/>
        <v>0</v>
      </c>
    </row>
    <row r="66" spans="1:5" x14ac:dyDescent="0.2">
      <c r="A66" s="136"/>
      <c r="B66" s="11"/>
      <c r="C66" s="137"/>
      <c r="D66" s="203"/>
      <c r="E66" s="135">
        <f t="shared" si="0"/>
        <v>0</v>
      </c>
    </row>
    <row r="67" spans="1:5" x14ac:dyDescent="0.2">
      <c r="A67" s="136"/>
      <c r="B67" s="11"/>
      <c r="C67" s="137"/>
      <c r="D67" s="203"/>
      <c r="E67" s="135">
        <f t="shared" si="0"/>
        <v>0</v>
      </c>
    </row>
    <row r="68" spans="1:5" x14ac:dyDescent="0.2">
      <c r="A68" s="136"/>
      <c r="B68" s="11"/>
      <c r="C68" s="137"/>
      <c r="D68" s="203"/>
      <c r="E68" s="135">
        <f t="shared" si="0"/>
        <v>0</v>
      </c>
    </row>
    <row r="69" spans="1:5" x14ac:dyDescent="0.2">
      <c r="A69" s="136"/>
      <c r="B69" s="11"/>
      <c r="C69" s="137"/>
      <c r="D69" s="203"/>
      <c r="E69" s="135">
        <f t="shared" ref="E69:E97" si="1">C69*D69</f>
        <v>0</v>
      </c>
    </row>
    <row r="70" spans="1:5" x14ac:dyDescent="0.2">
      <c r="A70" s="136"/>
      <c r="B70" s="11"/>
      <c r="C70" s="137"/>
      <c r="D70" s="203"/>
      <c r="E70" s="135">
        <f t="shared" si="1"/>
        <v>0</v>
      </c>
    </row>
    <row r="71" spans="1:5" x14ac:dyDescent="0.2">
      <c r="A71" s="136"/>
      <c r="B71" s="11"/>
      <c r="C71" s="137"/>
      <c r="D71" s="203"/>
      <c r="E71" s="135">
        <f t="shared" si="1"/>
        <v>0</v>
      </c>
    </row>
    <row r="72" spans="1:5" x14ac:dyDescent="0.2">
      <c r="A72" s="136"/>
      <c r="B72" s="11"/>
      <c r="C72" s="137"/>
      <c r="D72" s="203"/>
      <c r="E72" s="135">
        <f t="shared" si="1"/>
        <v>0</v>
      </c>
    </row>
    <row r="73" spans="1:5" x14ac:dyDescent="0.2">
      <c r="A73" s="136"/>
      <c r="B73" s="11"/>
      <c r="C73" s="137"/>
      <c r="D73" s="203"/>
      <c r="E73" s="135">
        <f t="shared" si="1"/>
        <v>0</v>
      </c>
    </row>
    <row r="74" spans="1:5" x14ac:dyDescent="0.2">
      <c r="A74" s="136"/>
      <c r="B74" s="11"/>
      <c r="C74" s="137"/>
      <c r="D74" s="203"/>
      <c r="E74" s="135">
        <f t="shared" si="1"/>
        <v>0</v>
      </c>
    </row>
    <row r="75" spans="1:5" x14ac:dyDescent="0.2">
      <c r="A75" s="136"/>
      <c r="B75" s="11"/>
      <c r="C75" s="137"/>
      <c r="D75" s="203"/>
      <c r="E75" s="135">
        <f t="shared" si="1"/>
        <v>0</v>
      </c>
    </row>
    <row r="76" spans="1:5" x14ac:dyDescent="0.2">
      <c r="A76" s="136"/>
      <c r="B76" s="11"/>
      <c r="C76" s="137"/>
      <c r="D76" s="203"/>
      <c r="E76" s="135">
        <f t="shared" si="1"/>
        <v>0</v>
      </c>
    </row>
    <row r="77" spans="1:5" x14ac:dyDescent="0.2">
      <c r="A77" s="136"/>
      <c r="B77" s="11"/>
      <c r="C77" s="137"/>
      <c r="D77" s="203"/>
      <c r="E77" s="135">
        <f t="shared" si="1"/>
        <v>0</v>
      </c>
    </row>
    <row r="78" spans="1:5" x14ac:dyDescent="0.2">
      <c r="A78" s="136"/>
      <c r="B78" s="11"/>
      <c r="C78" s="137"/>
      <c r="D78" s="203"/>
      <c r="E78" s="135">
        <f t="shared" si="1"/>
        <v>0</v>
      </c>
    </row>
    <row r="79" spans="1:5" x14ac:dyDescent="0.2">
      <c r="A79" s="136"/>
      <c r="B79" s="11"/>
      <c r="C79" s="137"/>
      <c r="D79" s="203"/>
      <c r="E79" s="135">
        <f t="shared" si="1"/>
        <v>0</v>
      </c>
    </row>
    <row r="80" spans="1:5" x14ac:dyDescent="0.2">
      <c r="A80" s="136"/>
      <c r="B80" s="11"/>
      <c r="C80" s="137"/>
      <c r="D80" s="203"/>
      <c r="E80" s="135">
        <f t="shared" si="1"/>
        <v>0</v>
      </c>
    </row>
    <row r="81" spans="1:5" x14ac:dyDescent="0.2">
      <c r="A81" s="136"/>
      <c r="B81" s="11"/>
      <c r="C81" s="137"/>
      <c r="D81" s="203"/>
      <c r="E81" s="135">
        <f t="shared" si="1"/>
        <v>0</v>
      </c>
    </row>
    <row r="82" spans="1:5" x14ac:dyDescent="0.2">
      <c r="A82" s="136"/>
      <c r="B82" s="11"/>
      <c r="C82" s="137"/>
      <c r="D82" s="203"/>
      <c r="E82" s="135">
        <f t="shared" si="1"/>
        <v>0</v>
      </c>
    </row>
    <row r="83" spans="1:5" x14ac:dyDescent="0.2">
      <c r="A83" s="136"/>
      <c r="B83" s="11"/>
      <c r="C83" s="137"/>
      <c r="D83" s="203"/>
      <c r="E83" s="135">
        <f t="shared" si="1"/>
        <v>0</v>
      </c>
    </row>
    <row r="84" spans="1:5" x14ac:dyDescent="0.2">
      <c r="A84" s="136"/>
      <c r="B84" s="11"/>
      <c r="C84" s="137"/>
      <c r="D84" s="203"/>
      <c r="E84" s="135">
        <f t="shared" si="1"/>
        <v>0</v>
      </c>
    </row>
    <row r="85" spans="1:5" x14ac:dyDescent="0.2">
      <c r="A85" s="136"/>
      <c r="B85" s="136"/>
      <c r="C85" s="137"/>
      <c r="D85" s="203"/>
      <c r="E85" s="135">
        <f t="shared" si="1"/>
        <v>0</v>
      </c>
    </row>
    <row r="86" spans="1:5" x14ac:dyDescent="0.2">
      <c r="A86" s="136"/>
      <c r="B86" s="136"/>
      <c r="C86" s="137"/>
      <c r="D86" s="203"/>
      <c r="E86" s="135">
        <f t="shared" si="1"/>
        <v>0</v>
      </c>
    </row>
    <row r="87" spans="1:5" x14ac:dyDescent="0.2">
      <c r="A87" s="136"/>
      <c r="B87" s="136"/>
      <c r="C87" s="137"/>
      <c r="D87" s="203"/>
      <c r="E87" s="135">
        <f t="shared" si="1"/>
        <v>0</v>
      </c>
    </row>
    <row r="88" spans="1:5" x14ac:dyDescent="0.2">
      <c r="A88" s="136"/>
      <c r="B88" s="136"/>
      <c r="C88" s="137"/>
      <c r="D88" s="203"/>
      <c r="E88" s="135">
        <f t="shared" si="1"/>
        <v>0</v>
      </c>
    </row>
    <row r="89" spans="1:5" x14ac:dyDescent="0.2">
      <c r="A89" s="136"/>
      <c r="B89" s="11"/>
      <c r="C89" s="137"/>
      <c r="D89" s="203"/>
      <c r="E89" s="135">
        <f t="shared" si="1"/>
        <v>0</v>
      </c>
    </row>
    <row r="90" spans="1:5" x14ac:dyDescent="0.2">
      <c r="A90" s="136"/>
      <c r="B90" s="136"/>
      <c r="C90" s="137"/>
      <c r="D90" s="203"/>
      <c r="E90" s="135">
        <f t="shared" si="1"/>
        <v>0</v>
      </c>
    </row>
    <row r="91" spans="1:5" x14ac:dyDescent="0.2">
      <c r="A91" s="136"/>
      <c r="B91" s="136"/>
      <c r="C91" s="137"/>
      <c r="D91" s="203"/>
      <c r="E91" s="135">
        <f t="shared" si="1"/>
        <v>0</v>
      </c>
    </row>
    <row r="92" spans="1:5" x14ac:dyDescent="0.2">
      <c r="A92" s="136"/>
      <c r="B92" s="136"/>
      <c r="C92" s="137"/>
      <c r="D92" s="203"/>
      <c r="E92" s="135">
        <f t="shared" si="1"/>
        <v>0</v>
      </c>
    </row>
    <row r="93" spans="1:5" x14ac:dyDescent="0.2">
      <c r="A93" s="136"/>
      <c r="B93" s="136"/>
      <c r="C93" s="137"/>
      <c r="D93" s="203"/>
      <c r="E93" s="135">
        <f t="shared" si="1"/>
        <v>0</v>
      </c>
    </row>
    <row r="94" spans="1:5" x14ac:dyDescent="0.2">
      <c r="A94" s="136"/>
      <c r="B94" s="136"/>
      <c r="C94" s="137"/>
      <c r="D94" s="204"/>
      <c r="E94" s="135">
        <f>C94*D94</f>
        <v>0</v>
      </c>
    </row>
    <row r="95" spans="1:5" x14ac:dyDescent="0.2">
      <c r="A95" s="136"/>
      <c r="B95" s="136"/>
      <c r="C95" s="137"/>
      <c r="D95" s="203"/>
      <c r="E95" s="135">
        <f t="shared" si="1"/>
        <v>0</v>
      </c>
    </row>
    <row r="96" spans="1:5" x14ac:dyDescent="0.2">
      <c r="A96" s="136"/>
      <c r="B96" s="136"/>
      <c r="C96" s="137"/>
      <c r="D96" s="203"/>
      <c r="E96" s="135">
        <f t="shared" si="1"/>
        <v>0</v>
      </c>
    </row>
    <row r="97" spans="1:5" x14ac:dyDescent="0.2">
      <c r="A97" s="136"/>
      <c r="B97" s="136"/>
      <c r="C97" s="137"/>
      <c r="D97" s="203"/>
      <c r="E97" s="135">
        <f t="shared" si="1"/>
        <v>0</v>
      </c>
    </row>
    <row r="98" spans="1:5" x14ac:dyDescent="0.2">
      <c r="A98" s="136"/>
      <c r="B98" s="136"/>
      <c r="C98" s="137"/>
      <c r="D98" s="203"/>
      <c r="E98" s="135">
        <f>C98*D98</f>
        <v>0</v>
      </c>
    </row>
    <row r="99" spans="1:5" x14ac:dyDescent="0.2">
      <c r="A99" s="136"/>
      <c r="B99" s="136"/>
      <c r="C99" s="137"/>
      <c r="D99" s="203"/>
      <c r="E99" s="135">
        <f t="shared" ref="E99:E100" si="2">C99*D99</f>
        <v>0</v>
      </c>
    </row>
    <row r="100" spans="1:5" x14ac:dyDescent="0.2">
      <c r="A100" s="136"/>
      <c r="B100" s="136"/>
      <c r="C100" s="137"/>
      <c r="D100" s="203"/>
      <c r="E100" s="135">
        <f t="shared" si="2"/>
        <v>0</v>
      </c>
    </row>
    <row r="101" spans="1:5" x14ac:dyDescent="0.2">
      <c r="E101" s="155"/>
    </row>
    <row r="102" spans="1:5" x14ac:dyDescent="0.2">
      <c r="A102" s="148"/>
      <c r="B102" s="149" t="s">
        <v>2</v>
      </c>
      <c r="C102" s="149" t="s">
        <v>50</v>
      </c>
      <c r="E102" s="139"/>
    </row>
    <row r="103" spans="1:5" x14ac:dyDescent="0.2">
      <c r="A103" s="150" t="s">
        <v>69</v>
      </c>
      <c r="B103" s="95">
        <f>SUMIF($A$6:$A$100,B102,$E$6:$E$100)</f>
        <v>0</v>
      </c>
      <c r="C103" s="95">
        <f>SUMIF($A$6:$A$100,C102,$E$6:$E$100)</f>
        <v>0</v>
      </c>
      <c r="D103" s="139"/>
      <c r="E103" s="88"/>
    </row>
    <row r="104" spans="1:5" x14ac:dyDescent="0.2">
      <c r="A104" s="151" t="s">
        <v>41</v>
      </c>
      <c r="B104" s="152">
        <f>IFERROR(B103/SUMIF($A$6:$A$100,B102,$D$6:$D$100),0)</f>
        <v>0</v>
      </c>
      <c r="C104" s="152">
        <f>IFERROR(C103/SUMIF($A$6:$A$100,C102,$D$6:$D$100),0)</f>
        <v>0</v>
      </c>
    </row>
    <row r="105" spans="1:5" ht="25.5" x14ac:dyDescent="0.2">
      <c r="A105" s="153" t="s">
        <v>44</v>
      </c>
      <c r="B105" s="154">
        <f>B104*1.2</f>
        <v>0</v>
      </c>
      <c r="C105" s="154">
        <f>C104*1.2</f>
        <v>0</v>
      </c>
    </row>
    <row r="106" spans="1:5" x14ac:dyDescent="0.2">
      <c r="A106" s="150" t="s">
        <v>18</v>
      </c>
      <c r="B106" s="95">
        <f>B105*1.15</f>
        <v>0</v>
      </c>
      <c r="C106" s="95">
        <f>C105*1.15</f>
        <v>0</v>
      </c>
    </row>
  </sheetData>
  <sheetProtection password="CBEF" sheet="1" objects="1" scenarios="1"/>
  <protectedRanges>
    <protectedRange sqref="A6:D100" name="Direct Services Staff"/>
  </protectedRanges>
  <mergeCells count="4">
    <mergeCell ref="A3:B3"/>
    <mergeCell ref="C3:D3"/>
    <mergeCell ref="A4:B4"/>
    <mergeCell ref="C4:D4"/>
  </mergeCells>
  <dataValidations count="2">
    <dataValidation type="list" allowBlank="1" showInputMessage="1" showErrorMessage="1" sqref="A101">
      <formula1>$XFD$1:$XFD$2</formula1>
    </dataValidation>
    <dataValidation type="list" allowBlank="1" showInputMessage="1" showErrorMessage="1" sqref="A6:A100">
      <formula1>$XFD$1:$XFD$3</formula1>
    </dataValidation>
  </dataValidations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0"/>
  <sheetViews>
    <sheetView workbookViewId="0">
      <selection activeCell="L34" sqref="L34"/>
    </sheetView>
  </sheetViews>
  <sheetFormatPr defaultColWidth="9.140625" defaultRowHeight="12.75" x14ac:dyDescent="0.2"/>
  <cols>
    <col min="1" max="1" width="38.42578125" style="6" customWidth="1"/>
    <col min="2" max="2" width="18.28515625" style="6" bestFit="1" customWidth="1"/>
    <col min="3" max="3" width="20" style="6" customWidth="1"/>
    <col min="4" max="4" width="13.85546875" style="6" bestFit="1" customWidth="1"/>
    <col min="5" max="5" width="15.85546875" style="6" bestFit="1" customWidth="1"/>
    <col min="6" max="6" width="12.5703125" style="6" bestFit="1" customWidth="1"/>
    <col min="7" max="7" width="10" style="6" bestFit="1" customWidth="1"/>
    <col min="8" max="9" width="9.140625" style="6"/>
    <col min="10" max="10" width="18.28515625" style="6" bestFit="1" customWidth="1"/>
    <col min="11" max="16384" width="9.140625" style="6"/>
  </cols>
  <sheetData>
    <row r="1" spans="1:10 16382:16382" ht="15.75" x14ac:dyDescent="0.25">
      <c r="A1" s="43"/>
      <c r="B1" s="44"/>
      <c r="C1" s="44"/>
      <c r="D1" s="44"/>
      <c r="E1" s="44"/>
      <c r="F1" s="44"/>
      <c r="G1" s="45"/>
      <c r="XFB1" s="32" t="s">
        <v>2</v>
      </c>
    </row>
    <row r="2" spans="1:10 16382:16382" ht="15.75" x14ac:dyDescent="0.25">
      <c r="A2" s="47" t="s">
        <v>26</v>
      </c>
      <c r="B2" s="3"/>
      <c r="C2" s="46"/>
      <c r="D2" s="46"/>
      <c r="E2" s="4"/>
      <c r="F2" s="4"/>
      <c r="G2" s="18"/>
      <c r="XFB2" s="32" t="s">
        <v>50</v>
      </c>
    </row>
    <row r="3" spans="1:10 16382:16382" x14ac:dyDescent="0.2">
      <c r="A3" s="220" t="str">
        <f>'Direct Services Staff'!A3:B3</f>
        <v xml:space="preserve">Name: </v>
      </c>
      <c r="B3" s="221"/>
      <c r="C3" s="220" t="str">
        <f>'Direct Services Staff'!C3:D3</f>
        <v xml:space="preserve">Date: </v>
      </c>
      <c r="D3" s="221"/>
      <c r="E3" s="4"/>
      <c r="F3" s="4"/>
      <c r="G3" s="18"/>
      <c r="J3" s="32"/>
    </row>
    <row r="4" spans="1:10 16382:16382" x14ac:dyDescent="0.2">
      <c r="A4" s="220" t="str">
        <f>'Direct Services Staff'!A4:B4</f>
        <v>CSP:</v>
      </c>
      <c r="B4" s="221"/>
      <c r="C4" s="220" t="str">
        <f>'Direct Services Staff'!C4:D4</f>
        <v xml:space="preserve">CDDO: </v>
      </c>
      <c r="D4" s="221"/>
      <c r="E4" s="4"/>
      <c r="F4" s="4"/>
      <c r="G4" s="18"/>
    </row>
    <row r="5" spans="1:10 16382:16382" ht="25.5" x14ac:dyDescent="0.2">
      <c r="A5" s="1" t="s">
        <v>55</v>
      </c>
      <c r="B5" s="1" t="s">
        <v>39</v>
      </c>
      <c r="C5" s="188" t="s">
        <v>28</v>
      </c>
      <c r="D5" s="81" t="s">
        <v>49</v>
      </c>
      <c r="E5" s="26" t="s">
        <v>45</v>
      </c>
      <c r="F5" s="26" t="s">
        <v>48</v>
      </c>
      <c r="G5" s="1" t="s">
        <v>69</v>
      </c>
      <c r="H5" s="32"/>
    </row>
    <row r="6" spans="1:10 16382:16382" x14ac:dyDescent="0.2">
      <c r="A6" s="9"/>
      <c r="B6" s="16"/>
      <c r="C6" s="61"/>
      <c r="D6" s="31"/>
      <c r="E6" s="70"/>
      <c r="F6" s="48" t="str">
        <f t="shared" ref="F6:F20" si="0">IFERROR(D6/E6,"")</f>
        <v/>
      </c>
      <c r="G6" s="201">
        <f>C6*D6</f>
        <v>0</v>
      </c>
      <c r="H6" s="32"/>
    </row>
    <row r="7" spans="1:10 16382:16382" x14ac:dyDescent="0.2">
      <c r="A7" s="9"/>
      <c r="B7" s="16"/>
      <c r="C7" s="61"/>
      <c r="D7" s="31"/>
      <c r="E7" s="70"/>
      <c r="F7" s="48" t="str">
        <f t="shared" si="0"/>
        <v/>
      </c>
      <c r="G7" s="201">
        <f t="shared" ref="G7:G20" si="1">C7*D7</f>
        <v>0</v>
      </c>
    </row>
    <row r="8" spans="1:10 16382:16382" x14ac:dyDescent="0.2">
      <c r="A8" s="9"/>
      <c r="B8" s="9"/>
      <c r="C8" s="61"/>
      <c r="D8" s="31"/>
      <c r="E8" s="70"/>
      <c r="F8" s="48" t="str">
        <f t="shared" si="0"/>
        <v/>
      </c>
      <c r="G8" s="201">
        <f t="shared" si="1"/>
        <v>0</v>
      </c>
    </row>
    <row r="9" spans="1:10 16382:16382" x14ac:dyDescent="0.2">
      <c r="A9" s="9"/>
      <c r="B9" s="16"/>
      <c r="C9" s="61"/>
      <c r="D9" s="31"/>
      <c r="E9" s="70"/>
      <c r="F9" s="48" t="str">
        <f t="shared" si="0"/>
        <v/>
      </c>
      <c r="G9" s="201">
        <f t="shared" si="1"/>
        <v>0</v>
      </c>
    </row>
    <row r="10" spans="1:10 16382:16382" x14ac:dyDescent="0.2">
      <c r="A10" s="9"/>
      <c r="B10" s="9"/>
      <c r="C10" s="61"/>
      <c r="D10" s="31"/>
      <c r="E10" s="70"/>
      <c r="F10" s="48" t="str">
        <f t="shared" si="0"/>
        <v/>
      </c>
      <c r="G10" s="201">
        <f t="shared" si="1"/>
        <v>0</v>
      </c>
    </row>
    <row r="11" spans="1:10 16382:16382" x14ac:dyDescent="0.2">
      <c r="A11" s="9"/>
      <c r="B11" s="9"/>
      <c r="C11" s="61"/>
      <c r="D11" s="31"/>
      <c r="E11" s="71"/>
      <c r="F11" s="48" t="str">
        <f t="shared" si="0"/>
        <v/>
      </c>
      <c r="G11" s="201">
        <f t="shared" si="1"/>
        <v>0</v>
      </c>
    </row>
    <row r="12" spans="1:10 16382:16382" x14ac:dyDescent="0.2">
      <c r="A12" s="9"/>
      <c r="B12" s="9"/>
      <c r="C12" s="61"/>
      <c r="D12" s="31"/>
      <c r="E12" s="70"/>
      <c r="F12" s="48" t="str">
        <f t="shared" si="0"/>
        <v/>
      </c>
      <c r="G12" s="201">
        <f t="shared" si="1"/>
        <v>0</v>
      </c>
    </row>
    <row r="13" spans="1:10 16382:16382" x14ac:dyDescent="0.2">
      <c r="A13" s="9"/>
      <c r="B13" s="9"/>
      <c r="C13" s="61"/>
      <c r="D13" s="31"/>
      <c r="E13" s="70"/>
      <c r="F13" s="48" t="str">
        <f t="shared" si="0"/>
        <v/>
      </c>
      <c r="G13" s="201">
        <f t="shared" si="1"/>
        <v>0</v>
      </c>
    </row>
    <row r="14" spans="1:10 16382:16382" x14ac:dyDescent="0.2">
      <c r="A14" s="9"/>
      <c r="B14" s="9"/>
      <c r="C14" s="61"/>
      <c r="D14" s="31"/>
      <c r="E14" s="70"/>
      <c r="F14" s="48" t="str">
        <f t="shared" si="0"/>
        <v/>
      </c>
      <c r="G14" s="201">
        <f t="shared" si="1"/>
        <v>0</v>
      </c>
    </row>
    <row r="15" spans="1:10 16382:16382" x14ac:dyDescent="0.2">
      <c r="A15" s="9"/>
      <c r="B15" s="9"/>
      <c r="C15" s="61"/>
      <c r="D15" s="31"/>
      <c r="E15" s="70"/>
      <c r="F15" s="48" t="str">
        <f t="shared" si="0"/>
        <v/>
      </c>
      <c r="G15" s="201">
        <f t="shared" si="1"/>
        <v>0</v>
      </c>
    </row>
    <row r="16" spans="1:10 16382:16382" x14ac:dyDescent="0.2">
      <c r="A16" s="9"/>
      <c r="B16" s="9"/>
      <c r="C16" s="12"/>
      <c r="D16" s="31"/>
      <c r="E16" s="70"/>
      <c r="F16" s="48" t="str">
        <f t="shared" si="0"/>
        <v/>
      </c>
      <c r="G16" s="201">
        <f t="shared" si="1"/>
        <v>0</v>
      </c>
    </row>
    <row r="17" spans="1:7" x14ac:dyDescent="0.2">
      <c r="A17" s="172"/>
      <c r="B17" s="9"/>
      <c r="C17" s="12"/>
      <c r="D17" s="31"/>
      <c r="E17" s="70"/>
      <c r="F17" s="48" t="str">
        <f t="shared" si="0"/>
        <v/>
      </c>
      <c r="G17" s="201">
        <f t="shared" si="1"/>
        <v>0</v>
      </c>
    </row>
    <row r="18" spans="1:7" x14ac:dyDescent="0.2">
      <c r="A18" s="9"/>
      <c r="B18" s="9"/>
      <c r="C18" s="12"/>
      <c r="D18" s="31"/>
      <c r="E18" s="70"/>
      <c r="F18" s="48" t="str">
        <f t="shared" si="0"/>
        <v/>
      </c>
      <c r="G18" s="201">
        <f t="shared" si="1"/>
        <v>0</v>
      </c>
    </row>
    <row r="19" spans="1:7" x14ac:dyDescent="0.2">
      <c r="A19" s="9"/>
      <c r="B19" s="9"/>
      <c r="C19" s="12"/>
      <c r="D19" s="31"/>
      <c r="E19" s="70"/>
      <c r="F19" s="48" t="str">
        <f t="shared" si="0"/>
        <v/>
      </c>
      <c r="G19" s="201">
        <f t="shared" si="1"/>
        <v>0</v>
      </c>
    </row>
    <row r="20" spans="1:7" x14ac:dyDescent="0.2">
      <c r="A20" s="9"/>
      <c r="B20" s="9"/>
      <c r="C20" s="12"/>
      <c r="D20" s="31"/>
      <c r="E20" s="70"/>
      <c r="F20" s="48" t="str">
        <f t="shared" si="0"/>
        <v/>
      </c>
      <c r="G20" s="201">
        <f t="shared" si="1"/>
        <v>0</v>
      </c>
    </row>
    <row r="21" spans="1:7" x14ac:dyDescent="0.2">
      <c r="B21" s="8"/>
      <c r="C21" s="51"/>
      <c r="F21" s="52"/>
    </row>
    <row r="23" spans="1:7" x14ac:dyDescent="0.2">
      <c r="A23" s="2"/>
      <c r="B23" s="63" t="s">
        <v>2</v>
      </c>
      <c r="C23" s="63" t="s">
        <v>50</v>
      </c>
    </row>
    <row r="24" spans="1:7" x14ac:dyDescent="0.2">
      <c r="A24" s="10" t="s">
        <v>69</v>
      </c>
      <c r="B24" s="12">
        <f>SUMIF($A$6:$A$20,B23,$G$6:$G$20)</f>
        <v>0</v>
      </c>
      <c r="C24" s="12">
        <f>SUMIF($A$6:$A$20,C23,$G$6:$G$20)</f>
        <v>0</v>
      </c>
    </row>
    <row r="25" spans="1:7" x14ac:dyDescent="0.2">
      <c r="A25" s="10" t="s">
        <v>54</v>
      </c>
      <c r="B25" s="60">
        <f>SUMIF($A$6:$A$20,B23,$D$6:$D$20)</f>
        <v>0</v>
      </c>
      <c r="C25" s="60">
        <f>SUMIF($A$6:$A$20,C23,$D$6:$D$20)</f>
        <v>0</v>
      </c>
    </row>
    <row r="26" spans="1:7" x14ac:dyDescent="0.2">
      <c r="A26" s="10" t="s">
        <v>40</v>
      </c>
      <c r="B26" s="60">
        <f>SUMIF($A$6:$A$20,B23,$E$6:$E$20)</f>
        <v>0</v>
      </c>
      <c r="C26" s="60">
        <f>SUMIF($A$6:$A$20,C23,$E$6:$E$20)</f>
        <v>0</v>
      </c>
    </row>
    <row r="27" spans="1:7" x14ac:dyDescent="0.2">
      <c r="A27" s="160" t="s">
        <v>41</v>
      </c>
      <c r="B27" s="68">
        <f>IFERROR(B24/B25,0)</f>
        <v>0</v>
      </c>
      <c r="C27" s="68">
        <f>IFERROR(C24/C25,0)</f>
        <v>0</v>
      </c>
    </row>
    <row r="28" spans="1:7" ht="27" customHeight="1" x14ac:dyDescent="0.2">
      <c r="A28" s="173" t="s">
        <v>44</v>
      </c>
      <c r="B28" s="23">
        <f>B27*1.2</f>
        <v>0</v>
      </c>
      <c r="C28" s="23">
        <f>C27*1.2</f>
        <v>0</v>
      </c>
    </row>
    <row r="29" spans="1:7" x14ac:dyDescent="0.2">
      <c r="A29" s="10" t="s">
        <v>18</v>
      </c>
      <c r="B29" s="12">
        <f>B28*1.15</f>
        <v>0</v>
      </c>
      <c r="C29" s="12">
        <f>C28*1.15</f>
        <v>0</v>
      </c>
    </row>
    <row r="30" spans="1:7" x14ac:dyDescent="0.2">
      <c r="A30" s="173" t="s">
        <v>56</v>
      </c>
      <c r="B30" s="62">
        <f>IFERROR(((B25/B26)*52)/260,0)</f>
        <v>0</v>
      </c>
      <c r="C30" s="62">
        <f>IFERROR(((C25/C26)*52)/365,0)</f>
        <v>0</v>
      </c>
    </row>
  </sheetData>
  <sheetProtection password="C82F" sheet="1" objects="1" scenarios="1"/>
  <protectedRanges>
    <protectedRange sqref="A6:E20" name="Program Coordinator Staff"/>
  </protectedRanges>
  <mergeCells count="4">
    <mergeCell ref="A3:B3"/>
    <mergeCell ref="C3:D3"/>
    <mergeCell ref="A4:B4"/>
    <mergeCell ref="C4:D4"/>
  </mergeCells>
  <dataValidations count="1">
    <dataValidation type="list" allowBlank="1" showInputMessage="1" showErrorMessage="1" sqref="A6:A20">
      <formula1>$XFB$1:$XFB$3</formula1>
    </dataValidation>
  </dataValidations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1"/>
  <sheetViews>
    <sheetView workbookViewId="0">
      <pane ySplit="5" topLeftCell="A86" activePane="bottomLeft" state="frozen"/>
      <selection pane="bottomLeft" activeCell="C103" sqref="C103"/>
    </sheetView>
  </sheetViews>
  <sheetFormatPr defaultColWidth="9.140625" defaultRowHeight="12.75" x14ac:dyDescent="0.2"/>
  <cols>
    <col min="1" max="1" width="25.28515625" style="6" bestFit="1" customWidth="1"/>
    <col min="2" max="2" width="11.5703125" style="6" bestFit="1" customWidth="1"/>
    <col min="3" max="3" width="15.7109375" style="6" bestFit="1" customWidth="1"/>
    <col min="4" max="4" width="12.140625" style="6" bestFit="1" customWidth="1"/>
    <col min="5" max="5" width="11.85546875" style="6" customWidth="1"/>
    <col min="6" max="6" width="14.85546875" style="6" customWidth="1"/>
    <col min="7" max="7" width="12.5703125" style="6" bestFit="1" customWidth="1"/>
    <col min="8" max="8" width="18.28515625" style="6" bestFit="1" customWidth="1"/>
    <col min="9" max="252" width="9.140625" style="6"/>
    <col min="253" max="253" width="12.5703125" style="6" customWidth="1"/>
    <col min="254" max="16384" width="9.140625" style="6"/>
  </cols>
  <sheetData>
    <row r="1" spans="1:255" ht="15.75" x14ac:dyDescent="0.25">
      <c r="A1" s="42" t="s">
        <v>33</v>
      </c>
      <c r="B1" s="4"/>
      <c r="C1" s="4"/>
      <c r="D1" s="4"/>
      <c r="E1" s="4"/>
      <c r="F1" s="4"/>
      <c r="G1" s="4"/>
      <c r="IS1" s="6" t="s">
        <v>90</v>
      </c>
      <c r="IT1" s="194" t="s">
        <v>5</v>
      </c>
      <c r="IU1" s="32" t="s">
        <v>2</v>
      </c>
    </row>
    <row r="2" spans="1:255" ht="15.75" x14ac:dyDescent="0.25">
      <c r="A2" s="42"/>
      <c r="B2" s="4"/>
      <c r="C2" s="4"/>
      <c r="D2" s="4"/>
      <c r="E2" s="4"/>
      <c r="F2" s="4"/>
      <c r="G2" s="4"/>
      <c r="IS2" s="6" t="s">
        <v>91</v>
      </c>
      <c r="IT2" s="195" t="s">
        <v>89</v>
      </c>
      <c r="IU2" s="32" t="s">
        <v>50</v>
      </c>
    </row>
    <row r="3" spans="1:255" x14ac:dyDescent="0.2">
      <c r="A3" s="161" t="str">
        <f>Threshold!$A$5</f>
        <v xml:space="preserve">Name: </v>
      </c>
      <c r="B3" s="4" t="str">
        <f>IF(Threshold!B5="","",Threshold!B5)</f>
        <v/>
      </c>
      <c r="C3" s="161" t="str">
        <f>Threshold!$C$5</f>
        <v xml:space="preserve">Date: </v>
      </c>
      <c r="D3" s="161"/>
      <c r="E3" s="4" t="str">
        <f>IF(Threshold!D5="","",Threshold!D5)</f>
        <v/>
      </c>
      <c r="F3" s="4"/>
      <c r="G3" s="4"/>
      <c r="I3" s="32"/>
      <c r="IT3" s="195" t="s">
        <v>4</v>
      </c>
    </row>
    <row r="4" spans="1:255" x14ac:dyDescent="0.2">
      <c r="A4" s="161" t="str">
        <f>Threshold!$A$6</f>
        <v>CSP:</v>
      </c>
      <c r="B4" s="4" t="str">
        <f>IF(Threshold!B6="","",Threshold!B6)</f>
        <v/>
      </c>
      <c r="C4" s="161" t="str">
        <f>Threshold!$C$6</f>
        <v xml:space="preserve">CDDO: </v>
      </c>
      <c r="D4" s="161"/>
      <c r="E4" s="4" t="str">
        <f>IF(Threshold!D6="","",Threshold!D6)</f>
        <v/>
      </c>
      <c r="F4" s="4"/>
      <c r="G4" s="4"/>
      <c r="I4" s="32"/>
      <c r="IT4" s="195" t="s">
        <v>7</v>
      </c>
    </row>
    <row r="5" spans="1:255" ht="24" customHeight="1" x14ac:dyDescent="0.2">
      <c r="A5" s="1" t="s">
        <v>53</v>
      </c>
      <c r="B5" s="1" t="s">
        <v>39</v>
      </c>
      <c r="C5" s="1" t="s">
        <v>57</v>
      </c>
      <c r="D5" s="1" t="s">
        <v>92</v>
      </c>
      <c r="E5" s="1" t="s">
        <v>58</v>
      </c>
      <c r="F5" s="214" t="s">
        <v>76</v>
      </c>
      <c r="G5" s="214" t="s">
        <v>29</v>
      </c>
      <c r="I5" s="32"/>
      <c r="IT5" s="194" t="s">
        <v>61</v>
      </c>
    </row>
    <row r="6" spans="1:255" ht="14.25" customHeight="1" x14ac:dyDescent="0.2">
      <c r="B6" s="192"/>
      <c r="C6" s="192"/>
      <c r="D6" s="192"/>
      <c r="E6" s="53"/>
      <c r="F6" s="65"/>
      <c r="G6" s="201">
        <f>E6*F6</f>
        <v>0</v>
      </c>
      <c r="IT6" s="194" t="s">
        <v>8</v>
      </c>
    </row>
    <row r="7" spans="1:255" x14ac:dyDescent="0.2">
      <c r="A7" s="172"/>
      <c r="B7" s="192"/>
      <c r="C7" s="213"/>
      <c r="D7" s="192"/>
      <c r="E7" s="61"/>
      <c r="F7" s="31"/>
      <c r="G7" s="201">
        <f t="shared" ref="G7:G50" si="0">E7*F7</f>
        <v>0</v>
      </c>
      <c r="IT7" s="194" t="s">
        <v>6</v>
      </c>
    </row>
    <row r="8" spans="1:255" x14ac:dyDescent="0.2">
      <c r="A8" s="9"/>
      <c r="B8" s="192"/>
      <c r="C8" s="190"/>
      <c r="D8" s="190"/>
      <c r="E8" s="61"/>
      <c r="F8" s="31"/>
      <c r="G8" s="201">
        <f t="shared" si="0"/>
        <v>0</v>
      </c>
      <c r="IT8" s="194" t="s">
        <v>9</v>
      </c>
    </row>
    <row r="9" spans="1:255" x14ac:dyDescent="0.2">
      <c r="A9" s="172"/>
      <c r="B9" s="192"/>
      <c r="C9" s="213"/>
      <c r="D9" s="213"/>
      <c r="E9" s="61"/>
      <c r="F9" s="31"/>
      <c r="G9" s="201">
        <f>E9*F9</f>
        <v>0</v>
      </c>
    </row>
    <row r="10" spans="1:255" x14ac:dyDescent="0.2">
      <c r="A10" s="16"/>
      <c r="B10" s="192"/>
      <c r="C10" s="192"/>
      <c r="D10" s="192"/>
      <c r="E10" s="61"/>
      <c r="F10" s="31"/>
      <c r="G10" s="201">
        <f t="shared" si="0"/>
        <v>0</v>
      </c>
      <c r="IT10" s="32"/>
    </row>
    <row r="11" spans="1:255" x14ac:dyDescent="0.2">
      <c r="A11" s="16"/>
      <c r="B11" s="192"/>
      <c r="C11" s="190"/>
      <c r="D11" s="190"/>
      <c r="E11" s="61"/>
      <c r="F11" s="31"/>
      <c r="G11" s="201">
        <f t="shared" si="0"/>
        <v>0</v>
      </c>
    </row>
    <row r="12" spans="1:255" x14ac:dyDescent="0.2">
      <c r="A12" s="16"/>
      <c r="B12" s="192"/>
      <c r="C12" s="190"/>
      <c r="D12" s="190"/>
      <c r="E12" s="61"/>
      <c r="F12" s="31"/>
      <c r="G12" s="201">
        <f t="shared" si="0"/>
        <v>0</v>
      </c>
    </row>
    <row r="13" spans="1:255" x14ac:dyDescent="0.2">
      <c r="A13" s="16"/>
      <c r="B13" s="192"/>
      <c r="C13" s="190"/>
      <c r="D13" s="190"/>
      <c r="E13" s="61"/>
      <c r="F13" s="31"/>
      <c r="G13" s="201">
        <f t="shared" si="0"/>
        <v>0</v>
      </c>
    </row>
    <row r="14" spans="1:255" x14ac:dyDescent="0.2">
      <c r="A14" s="16"/>
      <c r="B14" s="192"/>
      <c r="C14" s="190"/>
      <c r="D14" s="190"/>
      <c r="E14" s="61"/>
      <c r="F14" s="31"/>
      <c r="G14" s="201">
        <f t="shared" si="0"/>
        <v>0</v>
      </c>
    </row>
    <row r="15" spans="1:255" x14ac:dyDescent="0.2">
      <c r="A15" s="9"/>
      <c r="B15" s="192"/>
      <c r="C15" s="191"/>
      <c r="D15" s="191"/>
      <c r="E15" s="12"/>
      <c r="F15" s="31"/>
      <c r="G15" s="201">
        <f t="shared" si="0"/>
        <v>0</v>
      </c>
    </row>
    <row r="16" spans="1:255" x14ac:dyDescent="0.2">
      <c r="A16" s="9"/>
      <c r="B16" s="192"/>
      <c r="C16" s="193"/>
      <c r="D16" s="193"/>
      <c r="E16" s="12"/>
      <c r="F16" s="31"/>
      <c r="G16" s="201">
        <f t="shared" si="0"/>
        <v>0</v>
      </c>
    </row>
    <row r="17" spans="1:7" x14ac:dyDescent="0.2">
      <c r="A17" s="9"/>
      <c r="B17" s="192"/>
      <c r="C17" s="191"/>
      <c r="D17" s="191"/>
      <c r="E17" s="12"/>
      <c r="F17" s="31"/>
      <c r="G17" s="201">
        <f t="shared" si="0"/>
        <v>0</v>
      </c>
    </row>
    <row r="18" spans="1:7" x14ac:dyDescent="0.2">
      <c r="A18" s="9"/>
      <c r="B18" s="192"/>
      <c r="C18" s="191"/>
      <c r="D18" s="191"/>
      <c r="E18" s="12"/>
      <c r="F18" s="31"/>
      <c r="G18" s="201">
        <f t="shared" si="0"/>
        <v>0</v>
      </c>
    </row>
    <row r="19" spans="1:7" x14ac:dyDescent="0.2">
      <c r="A19" s="9"/>
      <c r="B19" s="192"/>
      <c r="C19" s="191"/>
      <c r="D19" s="191"/>
      <c r="E19" s="12"/>
      <c r="F19" s="31"/>
      <c r="G19" s="201">
        <f t="shared" si="0"/>
        <v>0</v>
      </c>
    </row>
    <row r="20" spans="1:7" x14ac:dyDescent="0.2">
      <c r="A20" s="16"/>
      <c r="B20" s="192"/>
      <c r="C20" s="191"/>
      <c r="D20" s="191"/>
      <c r="E20" s="12"/>
      <c r="F20" s="31"/>
      <c r="G20" s="201">
        <f t="shared" si="0"/>
        <v>0</v>
      </c>
    </row>
    <row r="21" spans="1:7" x14ac:dyDescent="0.2">
      <c r="A21" s="16"/>
      <c r="B21" s="192"/>
      <c r="C21" s="191"/>
      <c r="D21" s="191"/>
      <c r="E21" s="12"/>
      <c r="F21" s="31"/>
      <c r="G21" s="201">
        <f t="shared" si="0"/>
        <v>0</v>
      </c>
    </row>
    <row r="22" spans="1:7" x14ac:dyDescent="0.2">
      <c r="A22" s="9"/>
      <c r="B22" s="190"/>
      <c r="C22" s="191"/>
      <c r="D22" s="191"/>
      <c r="E22" s="12"/>
      <c r="F22" s="31"/>
      <c r="G22" s="201">
        <f t="shared" si="0"/>
        <v>0</v>
      </c>
    </row>
    <row r="23" spans="1:7" x14ac:dyDescent="0.2">
      <c r="A23" s="9"/>
      <c r="B23" s="190"/>
      <c r="C23" s="191"/>
      <c r="D23" s="191"/>
      <c r="E23" s="12"/>
      <c r="F23" s="31"/>
      <c r="G23" s="201">
        <f t="shared" si="0"/>
        <v>0</v>
      </c>
    </row>
    <row r="24" spans="1:7" x14ac:dyDescent="0.2">
      <c r="A24" s="9"/>
      <c r="B24" s="190"/>
      <c r="C24" s="191"/>
      <c r="D24" s="191"/>
      <c r="E24" s="12"/>
      <c r="F24" s="31"/>
      <c r="G24" s="201">
        <f t="shared" si="0"/>
        <v>0</v>
      </c>
    </row>
    <row r="25" spans="1:7" x14ac:dyDescent="0.2">
      <c r="A25" s="9"/>
      <c r="B25" s="190"/>
      <c r="C25" s="191"/>
      <c r="D25" s="191"/>
      <c r="E25" s="12"/>
      <c r="F25" s="31"/>
      <c r="G25" s="201">
        <f t="shared" si="0"/>
        <v>0</v>
      </c>
    </row>
    <row r="26" spans="1:7" x14ac:dyDescent="0.2">
      <c r="A26" s="9"/>
      <c r="B26" s="190"/>
      <c r="C26" s="191"/>
      <c r="D26" s="191"/>
      <c r="E26" s="12"/>
      <c r="F26" s="31"/>
      <c r="G26" s="201">
        <f t="shared" si="0"/>
        <v>0</v>
      </c>
    </row>
    <row r="27" spans="1:7" x14ac:dyDescent="0.2">
      <c r="A27" s="9"/>
      <c r="B27" s="190"/>
      <c r="C27" s="191"/>
      <c r="D27" s="191"/>
      <c r="E27" s="12"/>
      <c r="F27" s="31"/>
      <c r="G27" s="201">
        <f t="shared" si="0"/>
        <v>0</v>
      </c>
    </row>
    <row r="28" spans="1:7" x14ac:dyDescent="0.2">
      <c r="A28" s="9"/>
      <c r="B28" s="190"/>
      <c r="C28" s="191"/>
      <c r="D28" s="191"/>
      <c r="E28" s="12"/>
      <c r="F28" s="31"/>
      <c r="G28" s="201">
        <f t="shared" si="0"/>
        <v>0</v>
      </c>
    </row>
    <row r="29" spans="1:7" x14ac:dyDescent="0.2">
      <c r="A29" s="9"/>
      <c r="B29" s="190"/>
      <c r="C29" s="191"/>
      <c r="D29" s="191"/>
      <c r="E29" s="12"/>
      <c r="F29" s="31"/>
      <c r="G29" s="201">
        <f t="shared" si="0"/>
        <v>0</v>
      </c>
    </row>
    <row r="30" spans="1:7" x14ac:dyDescent="0.2">
      <c r="A30" s="9"/>
      <c r="B30" s="190"/>
      <c r="C30" s="191"/>
      <c r="D30" s="191"/>
      <c r="E30" s="12"/>
      <c r="F30" s="31"/>
      <c r="G30" s="201">
        <f t="shared" si="0"/>
        <v>0</v>
      </c>
    </row>
    <row r="31" spans="1:7" x14ac:dyDescent="0.2">
      <c r="A31" s="9"/>
      <c r="B31" s="190"/>
      <c r="C31" s="191"/>
      <c r="D31" s="191"/>
      <c r="E31" s="12"/>
      <c r="F31" s="31"/>
      <c r="G31" s="201">
        <f t="shared" si="0"/>
        <v>0</v>
      </c>
    </row>
    <row r="32" spans="1:7" x14ac:dyDescent="0.2">
      <c r="A32" s="9"/>
      <c r="B32" s="190"/>
      <c r="C32" s="191"/>
      <c r="D32" s="191"/>
      <c r="E32" s="12"/>
      <c r="F32" s="31"/>
      <c r="G32" s="201">
        <f t="shared" si="0"/>
        <v>0</v>
      </c>
    </row>
    <row r="33" spans="1:7" x14ac:dyDescent="0.2">
      <c r="A33" s="9"/>
      <c r="B33" s="190"/>
      <c r="C33" s="191"/>
      <c r="D33" s="191"/>
      <c r="E33" s="12"/>
      <c r="F33" s="31"/>
      <c r="G33" s="201">
        <f t="shared" si="0"/>
        <v>0</v>
      </c>
    </row>
    <row r="34" spans="1:7" x14ac:dyDescent="0.2">
      <c r="A34" s="9"/>
      <c r="B34" s="190"/>
      <c r="C34" s="191"/>
      <c r="D34" s="191"/>
      <c r="E34" s="12"/>
      <c r="F34" s="31"/>
      <c r="G34" s="201">
        <f t="shared" si="0"/>
        <v>0</v>
      </c>
    </row>
    <row r="35" spans="1:7" x14ac:dyDescent="0.2">
      <c r="A35" s="9"/>
      <c r="B35" s="190"/>
      <c r="C35" s="191"/>
      <c r="D35" s="191"/>
      <c r="E35" s="12"/>
      <c r="F35" s="31"/>
      <c r="G35" s="201">
        <f>E35*F35</f>
        <v>0</v>
      </c>
    </row>
    <row r="36" spans="1:7" x14ac:dyDescent="0.2">
      <c r="A36" s="9"/>
      <c r="B36" s="190"/>
      <c r="C36" s="191"/>
      <c r="D36" s="191"/>
      <c r="E36" s="40"/>
      <c r="F36" s="31"/>
      <c r="G36" s="201">
        <f t="shared" si="0"/>
        <v>0</v>
      </c>
    </row>
    <row r="37" spans="1:7" x14ac:dyDescent="0.2">
      <c r="A37" s="9"/>
      <c r="B37" s="190"/>
      <c r="C37" s="191"/>
      <c r="D37" s="191"/>
      <c r="E37" s="40"/>
      <c r="F37" s="31"/>
      <c r="G37" s="201">
        <f t="shared" si="0"/>
        <v>0</v>
      </c>
    </row>
    <row r="38" spans="1:7" x14ac:dyDescent="0.2">
      <c r="A38" s="9"/>
      <c r="B38" s="190"/>
      <c r="C38" s="191"/>
      <c r="D38" s="191"/>
      <c r="E38" s="40"/>
      <c r="F38" s="31"/>
      <c r="G38" s="201">
        <f t="shared" si="0"/>
        <v>0</v>
      </c>
    </row>
    <row r="39" spans="1:7" x14ac:dyDescent="0.2">
      <c r="A39" s="9"/>
      <c r="B39" s="190"/>
      <c r="C39" s="191"/>
      <c r="D39" s="191"/>
      <c r="E39" s="40"/>
      <c r="F39" s="31"/>
      <c r="G39" s="201">
        <f t="shared" si="0"/>
        <v>0</v>
      </c>
    </row>
    <row r="40" spans="1:7" x14ac:dyDescent="0.2">
      <c r="A40" s="9"/>
      <c r="B40" s="190"/>
      <c r="C40" s="191"/>
      <c r="D40" s="191"/>
      <c r="E40" s="40"/>
      <c r="F40" s="31"/>
      <c r="G40" s="201">
        <f t="shared" si="0"/>
        <v>0</v>
      </c>
    </row>
    <row r="41" spans="1:7" x14ac:dyDescent="0.2">
      <c r="A41" s="9"/>
      <c r="B41" s="190"/>
      <c r="C41" s="191"/>
      <c r="D41" s="191"/>
      <c r="E41" s="40"/>
      <c r="F41" s="31"/>
      <c r="G41" s="201">
        <f t="shared" si="0"/>
        <v>0</v>
      </c>
    </row>
    <row r="42" spans="1:7" x14ac:dyDescent="0.2">
      <c r="A42" s="9"/>
      <c r="B42" s="190"/>
      <c r="C42" s="191"/>
      <c r="D42" s="191"/>
      <c r="E42" s="40"/>
      <c r="F42" s="31"/>
      <c r="G42" s="201">
        <f t="shared" si="0"/>
        <v>0</v>
      </c>
    </row>
    <row r="43" spans="1:7" x14ac:dyDescent="0.2">
      <c r="A43" s="9"/>
      <c r="B43" s="190"/>
      <c r="C43" s="191"/>
      <c r="D43" s="191"/>
      <c r="E43" s="40"/>
      <c r="F43" s="31"/>
      <c r="G43" s="201">
        <f t="shared" si="0"/>
        <v>0</v>
      </c>
    </row>
    <row r="44" spans="1:7" x14ac:dyDescent="0.2">
      <c r="A44" s="9"/>
      <c r="B44" s="190"/>
      <c r="C44" s="191"/>
      <c r="D44" s="191"/>
      <c r="E44" s="40"/>
      <c r="F44" s="31"/>
      <c r="G44" s="201">
        <f t="shared" si="0"/>
        <v>0</v>
      </c>
    </row>
    <row r="45" spans="1:7" x14ac:dyDescent="0.2">
      <c r="A45" s="9"/>
      <c r="B45" s="190"/>
      <c r="C45" s="191"/>
      <c r="D45" s="191"/>
      <c r="E45" s="40"/>
      <c r="F45" s="31"/>
      <c r="G45" s="201">
        <f t="shared" si="0"/>
        <v>0</v>
      </c>
    </row>
    <row r="46" spans="1:7" x14ac:dyDescent="0.2">
      <c r="A46" s="9"/>
      <c r="B46" s="190"/>
      <c r="C46" s="191"/>
      <c r="D46" s="191"/>
      <c r="E46" s="40"/>
      <c r="F46" s="31"/>
      <c r="G46" s="201">
        <f t="shared" si="0"/>
        <v>0</v>
      </c>
    </row>
    <row r="47" spans="1:7" x14ac:dyDescent="0.2">
      <c r="A47" s="9"/>
      <c r="B47" s="190"/>
      <c r="C47" s="191"/>
      <c r="D47" s="191"/>
      <c r="E47" s="40"/>
      <c r="F47" s="31"/>
      <c r="G47" s="201">
        <f t="shared" si="0"/>
        <v>0</v>
      </c>
    </row>
    <row r="48" spans="1:7" x14ac:dyDescent="0.2">
      <c r="A48" s="9"/>
      <c r="B48" s="190"/>
      <c r="C48" s="191"/>
      <c r="D48" s="191"/>
      <c r="E48" s="40"/>
      <c r="F48" s="31"/>
      <c r="G48" s="201">
        <f t="shared" si="0"/>
        <v>0</v>
      </c>
    </row>
    <row r="49" spans="1:7" x14ac:dyDescent="0.2">
      <c r="A49" s="9"/>
      <c r="B49" s="190"/>
      <c r="C49" s="191"/>
      <c r="D49" s="191"/>
      <c r="E49" s="40"/>
      <c r="F49" s="31"/>
      <c r="G49" s="201">
        <f t="shared" si="0"/>
        <v>0</v>
      </c>
    </row>
    <row r="50" spans="1:7" x14ac:dyDescent="0.2">
      <c r="A50" s="9"/>
      <c r="B50" s="190"/>
      <c r="C50" s="191"/>
      <c r="D50" s="191"/>
      <c r="E50" s="40"/>
      <c r="F50" s="31"/>
      <c r="G50" s="201">
        <f t="shared" si="0"/>
        <v>0</v>
      </c>
    </row>
    <row r="51" spans="1:7" x14ac:dyDescent="0.2">
      <c r="F51" s="171"/>
    </row>
    <row r="52" spans="1:7" x14ac:dyDescent="0.2">
      <c r="A52" s="206"/>
      <c r="B52" s="69"/>
      <c r="C52" s="69"/>
      <c r="D52" s="69"/>
      <c r="E52" s="69"/>
      <c r="F52" s="69"/>
      <c r="G52" s="74"/>
    </row>
    <row r="53" spans="1:7" x14ac:dyDescent="0.2">
      <c r="A53" s="211" t="s">
        <v>90</v>
      </c>
      <c r="B53" s="223" t="s">
        <v>2</v>
      </c>
      <c r="C53" s="224"/>
      <c r="D53" s="224"/>
      <c r="E53" s="224"/>
      <c r="F53" s="224"/>
      <c r="G53" s="207"/>
    </row>
    <row r="54" spans="1:7" ht="64.5" x14ac:dyDescent="0.25">
      <c r="A54" s="208"/>
      <c r="B54" s="64" t="s">
        <v>69</v>
      </c>
      <c r="C54" s="64" t="s">
        <v>77</v>
      </c>
      <c r="D54" s="64" t="s">
        <v>43</v>
      </c>
      <c r="E54" s="67" t="s">
        <v>59</v>
      </c>
      <c r="F54" s="189" t="s">
        <v>88</v>
      </c>
      <c r="G54" s="189" t="s">
        <v>18</v>
      </c>
    </row>
    <row r="55" spans="1:7" x14ac:dyDescent="0.2">
      <c r="A55" s="196" t="s">
        <v>4</v>
      </c>
      <c r="B55" s="198">
        <f>SUMIFS($G$6:$G$50,$C$6:$C$50,A55,$A$6:$A$50,$B$53,$D$6:$D$50,$A$53)</f>
        <v>0</v>
      </c>
      <c r="C55" s="199">
        <f>IFERROR(B55/SUMIFS($F$6:$F$50,$C$6:$C$50,A55,$A$6:$A$50,$B$53,$D$6:$D$50,$A$53),0)</f>
        <v>0</v>
      </c>
      <c r="D55" s="49">
        <f>COUNTIFS($C$6:$C$50,$A55,$A$6:$A$50,$B$53,$D$6:$D$50,$A$53)</f>
        <v>0</v>
      </c>
      <c r="E55" s="66">
        <f>IFERROR((C55)*1.2,0)</f>
        <v>0</v>
      </c>
      <c r="F55" s="31">
        <f>(SUMIFS($F$6:$F$50,$C$6:$C$50,A55,$A$6:$A$50,$B$53,$D$6:$D$50,$A$53)*52)/260</f>
        <v>0</v>
      </c>
      <c r="G55" s="12">
        <f>E55*1.15</f>
        <v>0</v>
      </c>
    </row>
    <row r="56" spans="1:7" x14ac:dyDescent="0.2">
      <c r="A56" s="50" t="s">
        <v>5</v>
      </c>
      <c r="B56" s="198">
        <f t="shared" ref="B56:B62" si="1">SUMIFS($G$6:$G$50,$C$6:$C$50,A56,$A$6:$A$50,$B$53,$D$6:$D$50,$A$53)</f>
        <v>0</v>
      </c>
      <c r="C56" s="199">
        <f t="shared" ref="C56:C62" si="2">IFERROR(B56/SUMIFS($F$6:$F$50,$C$6:$C$50,A56,$A$6:$A$50,$B$53,$D$6:$D$50,$A$53),0)</f>
        <v>0</v>
      </c>
      <c r="D56" s="49">
        <f t="shared" ref="D56:D62" si="3">COUNTIFS($C$6:$C$50,$A56,$A$6:$A$50,$B$53,$D$6:$D$50,$A$53)</f>
        <v>0</v>
      </c>
      <c r="E56" s="66">
        <f t="shared" ref="E56:E62" si="4">IFERROR((C56)*1.2,0)</f>
        <v>0</v>
      </c>
      <c r="F56" s="31">
        <f t="shared" ref="F56:F62" si="5">(SUMIFS($F$6:$F$50,$C$6:$C$50,A56,$A$6:$A$50,$B$53,$D$6:$D$50,$A$53)*52)/260</f>
        <v>0</v>
      </c>
      <c r="G56" s="12">
        <f t="shared" ref="G56:G62" si="6">E56*1.15</f>
        <v>0</v>
      </c>
    </row>
    <row r="57" spans="1:7" x14ac:dyDescent="0.2">
      <c r="A57" s="50" t="s">
        <v>6</v>
      </c>
      <c r="B57" s="198">
        <f t="shared" si="1"/>
        <v>0</v>
      </c>
      <c r="C57" s="199">
        <f t="shared" si="2"/>
        <v>0</v>
      </c>
      <c r="D57" s="49">
        <f t="shared" si="3"/>
        <v>0</v>
      </c>
      <c r="E57" s="66">
        <f t="shared" si="4"/>
        <v>0</v>
      </c>
      <c r="F57" s="31">
        <f t="shared" si="5"/>
        <v>0</v>
      </c>
      <c r="G57" s="12">
        <f t="shared" si="6"/>
        <v>0</v>
      </c>
    </row>
    <row r="58" spans="1:7" x14ac:dyDescent="0.2">
      <c r="A58" s="50" t="s">
        <v>7</v>
      </c>
      <c r="B58" s="198">
        <f t="shared" si="1"/>
        <v>0</v>
      </c>
      <c r="C58" s="199">
        <f t="shared" si="2"/>
        <v>0</v>
      </c>
      <c r="D58" s="49">
        <f t="shared" si="3"/>
        <v>0</v>
      </c>
      <c r="E58" s="66">
        <f t="shared" si="4"/>
        <v>0</v>
      </c>
      <c r="F58" s="31">
        <f t="shared" si="5"/>
        <v>0</v>
      </c>
      <c r="G58" s="12">
        <f t="shared" si="6"/>
        <v>0</v>
      </c>
    </row>
    <row r="59" spans="1:7" x14ac:dyDescent="0.2">
      <c r="A59" s="50" t="s">
        <v>8</v>
      </c>
      <c r="B59" s="198">
        <f t="shared" si="1"/>
        <v>0</v>
      </c>
      <c r="C59" s="199">
        <f t="shared" si="2"/>
        <v>0</v>
      </c>
      <c r="D59" s="49">
        <f t="shared" si="3"/>
        <v>0</v>
      </c>
      <c r="E59" s="66">
        <f t="shared" si="4"/>
        <v>0</v>
      </c>
      <c r="F59" s="31">
        <f t="shared" si="5"/>
        <v>0</v>
      </c>
      <c r="G59" s="12">
        <f t="shared" si="6"/>
        <v>0</v>
      </c>
    </row>
    <row r="60" spans="1:7" x14ac:dyDescent="0.2">
      <c r="A60" s="196" t="s">
        <v>89</v>
      </c>
      <c r="B60" s="198">
        <f t="shared" si="1"/>
        <v>0</v>
      </c>
      <c r="C60" s="199">
        <f t="shared" si="2"/>
        <v>0</v>
      </c>
      <c r="D60" s="49">
        <f t="shared" si="3"/>
        <v>0</v>
      </c>
      <c r="E60" s="66">
        <f t="shared" si="4"/>
        <v>0</v>
      </c>
      <c r="F60" s="31">
        <f t="shared" si="5"/>
        <v>0</v>
      </c>
      <c r="G60" s="12">
        <f t="shared" si="6"/>
        <v>0</v>
      </c>
    </row>
    <row r="61" spans="1:7" x14ac:dyDescent="0.2">
      <c r="A61" s="123" t="s">
        <v>9</v>
      </c>
      <c r="B61" s="198">
        <f t="shared" si="1"/>
        <v>0</v>
      </c>
      <c r="C61" s="199">
        <f t="shared" si="2"/>
        <v>0</v>
      </c>
      <c r="D61" s="49">
        <f t="shared" si="3"/>
        <v>0</v>
      </c>
      <c r="E61" s="66">
        <f t="shared" si="4"/>
        <v>0</v>
      </c>
      <c r="F61" s="31">
        <f t="shared" si="5"/>
        <v>0</v>
      </c>
      <c r="G61" s="12">
        <f t="shared" si="6"/>
        <v>0</v>
      </c>
    </row>
    <row r="62" spans="1:7" x14ac:dyDescent="0.2">
      <c r="A62" s="123" t="s">
        <v>61</v>
      </c>
      <c r="B62" s="198">
        <f t="shared" si="1"/>
        <v>0</v>
      </c>
      <c r="C62" s="199">
        <f t="shared" si="2"/>
        <v>0</v>
      </c>
      <c r="D62" s="49">
        <f t="shared" si="3"/>
        <v>0</v>
      </c>
      <c r="E62" s="66">
        <f t="shared" si="4"/>
        <v>0</v>
      </c>
      <c r="F62" s="31">
        <f t="shared" si="5"/>
        <v>0</v>
      </c>
      <c r="G62" s="12">
        <f t="shared" si="6"/>
        <v>0</v>
      </c>
    </row>
    <row r="63" spans="1:7" x14ac:dyDescent="0.2">
      <c r="A63" s="209"/>
      <c r="G63" s="76"/>
    </row>
    <row r="64" spans="1:7" x14ac:dyDescent="0.2">
      <c r="A64" s="209"/>
      <c r="G64" s="76"/>
    </row>
    <row r="65" spans="1:7" x14ac:dyDescent="0.2">
      <c r="A65" s="211" t="s">
        <v>90</v>
      </c>
      <c r="B65" s="223" t="s">
        <v>50</v>
      </c>
      <c r="C65" s="224"/>
      <c r="D65" s="224"/>
      <c r="E65" s="224"/>
      <c r="F65" s="224"/>
      <c r="G65" s="76"/>
    </row>
    <row r="66" spans="1:7" ht="64.5" x14ac:dyDescent="0.25">
      <c r="A66" s="208"/>
      <c r="B66" s="64" t="s">
        <v>69</v>
      </c>
      <c r="C66" s="64" t="s">
        <v>77</v>
      </c>
      <c r="D66" s="64" t="s">
        <v>43</v>
      </c>
      <c r="E66" s="67" t="s">
        <v>59</v>
      </c>
      <c r="F66" s="189" t="s">
        <v>88</v>
      </c>
      <c r="G66" s="189" t="s">
        <v>18</v>
      </c>
    </row>
    <row r="67" spans="1:7" x14ac:dyDescent="0.2">
      <c r="A67" s="50" t="s">
        <v>4</v>
      </c>
      <c r="B67" s="198">
        <f>SUMIFS($G$6:$G$50,$C$6:$C$50,A67,$A$6:$A$50,$B$65,$D$6:$D$50,$A$65)</f>
        <v>0</v>
      </c>
      <c r="C67" s="200">
        <f>IFERROR(B67/SUMIFS($F$6:$F$50,$C$6:$C$50,A67,$A$6:$A$50,$B$65,$D$6:$D$50,$A$65),0)</f>
        <v>0</v>
      </c>
      <c r="D67" s="49">
        <f>COUNTIFS($C$6:$C$50,$A67,$A$6:$A$50,$B$65,$D$6:$D$50,$A$65)</f>
        <v>0</v>
      </c>
      <c r="E67" s="66">
        <f>IFERROR((C67)*1.2,0)</f>
        <v>0</v>
      </c>
      <c r="F67" s="31">
        <f>((SUMIFS($F$6:$F$50,$C$6:$C$50,A67,$A$6:$A$50,$B$65,$D$6:$D$50,$A$65)*52)/365)</f>
        <v>0</v>
      </c>
      <c r="G67" s="12">
        <f>E67*1.15</f>
        <v>0</v>
      </c>
    </row>
    <row r="68" spans="1:7" x14ac:dyDescent="0.2">
      <c r="A68" s="50" t="s">
        <v>5</v>
      </c>
      <c r="B68" s="198">
        <f t="shared" ref="B68:B73" si="7">SUMIFS($G$6:$G$50,$C$6:$C$50,A68,$A$6:$A$50,$B$65,$D$6:$D$50,$A$65)</f>
        <v>0</v>
      </c>
      <c r="C68" s="200">
        <f t="shared" ref="C68:C74" si="8">IFERROR(B68/SUMIFS($F$6:$F$50,$C$6:$C$50,A68,$A$6:$A$50,$B$65,$D$6:$D$50,$A$65),0)</f>
        <v>0</v>
      </c>
      <c r="D68" s="49">
        <f t="shared" ref="D68:D73" si="9">COUNTIFS($C$6:$C$50,$A68,$A$6:$A$50,$B$65,$D$6:$D$50,$A$65)</f>
        <v>0</v>
      </c>
      <c r="E68" s="66">
        <f t="shared" ref="E68:E74" si="10">IFERROR((C68)*1.2,0)</f>
        <v>0</v>
      </c>
      <c r="F68" s="31">
        <f t="shared" ref="F68:F74" si="11">((SUMIFS($F$6:$F$50,$C$6:$C$50,A68,$A$6:$A$50,$B$65,$D$6:$D$50,$A$65)*52)/365)</f>
        <v>0</v>
      </c>
      <c r="G68" s="12">
        <f t="shared" ref="G68:G74" si="12">E68*1.15</f>
        <v>0</v>
      </c>
    </row>
    <row r="69" spans="1:7" x14ac:dyDescent="0.2">
      <c r="A69" s="50" t="s">
        <v>6</v>
      </c>
      <c r="B69" s="198">
        <f t="shared" si="7"/>
        <v>0</v>
      </c>
      <c r="C69" s="200">
        <f t="shared" si="8"/>
        <v>0</v>
      </c>
      <c r="D69" s="49">
        <f t="shared" si="9"/>
        <v>0</v>
      </c>
      <c r="E69" s="66">
        <f t="shared" si="10"/>
        <v>0</v>
      </c>
      <c r="F69" s="31">
        <f t="shared" si="11"/>
        <v>0</v>
      </c>
      <c r="G69" s="12">
        <f t="shared" si="12"/>
        <v>0</v>
      </c>
    </row>
    <row r="70" spans="1:7" x14ac:dyDescent="0.2">
      <c r="A70" s="50" t="s">
        <v>7</v>
      </c>
      <c r="B70" s="198">
        <f t="shared" si="7"/>
        <v>0</v>
      </c>
      <c r="C70" s="200">
        <f t="shared" si="8"/>
        <v>0</v>
      </c>
      <c r="D70" s="49">
        <f t="shared" si="9"/>
        <v>0</v>
      </c>
      <c r="E70" s="66">
        <f>IFERROR((C70)*1.2,0)</f>
        <v>0</v>
      </c>
      <c r="F70" s="31">
        <f t="shared" si="11"/>
        <v>0</v>
      </c>
      <c r="G70" s="12">
        <f t="shared" si="12"/>
        <v>0</v>
      </c>
    </row>
    <row r="71" spans="1:7" x14ac:dyDescent="0.2">
      <c r="A71" s="50" t="s">
        <v>8</v>
      </c>
      <c r="B71" s="198">
        <f t="shared" si="7"/>
        <v>0</v>
      </c>
      <c r="C71" s="200">
        <f t="shared" si="8"/>
        <v>0</v>
      </c>
      <c r="D71" s="49">
        <f t="shared" si="9"/>
        <v>0</v>
      </c>
      <c r="E71" s="66">
        <f t="shared" si="10"/>
        <v>0</v>
      </c>
      <c r="F71" s="31">
        <f t="shared" si="11"/>
        <v>0</v>
      </c>
      <c r="G71" s="12">
        <f t="shared" si="12"/>
        <v>0</v>
      </c>
    </row>
    <row r="72" spans="1:7" x14ac:dyDescent="0.2">
      <c r="A72" s="196" t="s">
        <v>89</v>
      </c>
      <c r="B72" s="198">
        <f t="shared" si="7"/>
        <v>0</v>
      </c>
      <c r="C72" s="200">
        <f t="shared" si="8"/>
        <v>0</v>
      </c>
      <c r="D72" s="49">
        <f t="shared" si="9"/>
        <v>0</v>
      </c>
      <c r="E72" s="66">
        <f t="shared" si="10"/>
        <v>0</v>
      </c>
      <c r="F72" s="31">
        <f t="shared" si="11"/>
        <v>0</v>
      </c>
      <c r="G72" s="12">
        <f t="shared" si="12"/>
        <v>0</v>
      </c>
    </row>
    <row r="73" spans="1:7" x14ac:dyDescent="0.2">
      <c r="A73" s="50" t="s">
        <v>9</v>
      </c>
      <c r="B73" s="198">
        <f t="shared" si="7"/>
        <v>0</v>
      </c>
      <c r="C73" s="200">
        <f t="shared" si="8"/>
        <v>0</v>
      </c>
      <c r="D73" s="49">
        <f t="shared" si="9"/>
        <v>0</v>
      </c>
      <c r="E73" s="66">
        <f t="shared" si="10"/>
        <v>0</v>
      </c>
      <c r="F73" s="31">
        <f t="shared" si="11"/>
        <v>0</v>
      </c>
      <c r="G73" s="12">
        <f t="shared" si="12"/>
        <v>0</v>
      </c>
    </row>
    <row r="74" spans="1:7" x14ac:dyDescent="0.2">
      <c r="A74" s="123" t="s">
        <v>61</v>
      </c>
      <c r="B74" s="198">
        <f>SUMIFS($G$6:$G$50,$C$6:$C$50,A74,$A$6:$A$50,$B$65,$D$6:$D$50,$A$65)</f>
        <v>0</v>
      </c>
      <c r="C74" s="200">
        <f t="shared" si="8"/>
        <v>0</v>
      </c>
      <c r="D74" s="49">
        <f>COUNTIFS($C$6:$C$50,$A74,$A$6:$A$50,$B$65,$D$6:$D$50,$A$65)</f>
        <v>0</v>
      </c>
      <c r="E74" s="66">
        <f t="shared" si="10"/>
        <v>0</v>
      </c>
      <c r="F74" s="31">
        <f t="shared" si="11"/>
        <v>0</v>
      </c>
      <c r="G74" s="12">
        <f t="shared" si="12"/>
        <v>0</v>
      </c>
    </row>
    <row r="75" spans="1:7" x14ac:dyDescent="0.2">
      <c r="A75" s="210"/>
      <c r="B75" s="78"/>
      <c r="C75" s="78"/>
      <c r="D75" s="78"/>
      <c r="E75" s="78"/>
      <c r="F75" s="78"/>
      <c r="G75" s="80"/>
    </row>
    <row r="76" spans="1:7" x14ac:dyDescent="0.2">
      <c r="A76" s="206"/>
      <c r="B76" s="69"/>
      <c r="C76" s="69"/>
      <c r="D76" s="69"/>
      <c r="E76" s="69"/>
      <c r="F76" s="69"/>
      <c r="G76" s="74"/>
    </row>
    <row r="77" spans="1:7" x14ac:dyDescent="0.2">
      <c r="A77" s="211" t="s">
        <v>91</v>
      </c>
      <c r="B77" s="223" t="s">
        <v>2</v>
      </c>
      <c r="C77" s="224"/>
      <c r="D77" s="224"/>
      <c r="E77" s="224"/>
      <c r="F77" s="205"/>
      <c r="G77" s="76"/>
    </row>
    <row r="78" spans="1:7" ht="26.25" x14ac:dyDescent="0.25">
      <c r="A78" s="208"/>
      <c r="B78" s="64" t="s">
        <v>69</v>
      </c>
      <c r="C78" s="64" t="s">
        <v>77</v>
      </c>
      <c r="D78" s="64" t="s">
        <v>43</v>
      </c>
      <c r="E78" s="189" t="s">
        <v>88</v>
      </c>
      <c r="F78" s="189" t="s">
        <v>18</v>
      </c>
      <c r="G78" s="76"/>
    </row>
    <row r="79" spans="1:7" x14ac:dyDescent="0.2">
      <c r="A79" s="50" t="s">
        <v>4</v>
      </c>
      <c r="B79" s="198">
        <f>SUMIFS($G$6:$G$50,$C$6:$C$50,A79,$A$6:$A$50,$B$77,$D$6:$D$50,$A$77)</f>
        <v>0</v>
      </c>
      <c r="C79" s="199">
        <f>IFERROR(B79/SUMIFS($F$6:$F$50,$C$6:$C$50,A79,$A$6:$A$50,$B$77,$D$6:$D$50,$A$77),0)</f>
        <v>0</v>
      </c>
      <c r="D79" s="49">
        <f>COUNTIFS($C$6:$C$50,$A79,$A$6:$A$50,$B$53,$D$6:$D$50,$A$77)</f>
        <v>0</v>
      </c>
      <c r="E79" s="31">
        <f>(SUMIFS($F$6:$F$50,$C$6:$C$50,A79,$A$6:$A$50,$B$77,$D$6:$D$50,$A$77)*52)/260</f>
        <v>0</v>
      </c>
      <c r="F79" s="12">
        <f>C79*1.15</f>
        <v>0</v>
      </c>
      <c r="G79" s="76"/>
    </row>
    <row r="80" spans="1:7" x14ac:dyDescent="0.2">
      <c r="A80" s="50" t="s">
        <v>5</v>
      </c>
      <c r="B80" s="198">
        <f t="shared" ref="B80:B86" si="13">SUMIFS($G$6:$G$50,$C$6:$C$50,A80,$A$6:$A$50,$B$77,$D$6:$D$50,$A$77)</f>
        <v>0</v>
      </c>
      <c r="C80" s="199">
        <f t="shared" ref="C80:C86" si="14">IFERROR(B80/SUMIFS($F$6:$F$50,$C$6:$C$50,A80,$A$6:$A$50,$B$77,$D$6:$D$50,$A$77),0)</f>
        <v>0</v>
      </c>
      <c r="D80" s="49">
        <f t="shared" ref="D80:D86" si="15">COUNTIFS($C$6:$C$50,$A80,$A$6:$A$50,$B$53,$D$6:$D$50,$A$77)</f>
        <v>0</v>
      </c>
      <c r="E80" s="216">
        <f t="shared" ref="E80:E86" si="16">(SUMIFS($F$6:$F$50,$C$6:$C$50,A80,$A$6:$A$50,$B$77,$D$6:$D$50,$A$77)*52)/260</f>
        <v>0</v>
      </c>
      <c r="F80" s="12">
        <f t="shared" ref="F80:F86" si="17">C80*1.15</f>
        <v>0</v>
      </c>
      <c r="G80" s="76"/>
    </row>
    <row r="81" spans="1:7" x14ac:dyDescent="0.2">
      <c r="A81" s="50" t="s">
        <v>6</v>
      </c>
      <c r="B81" s="198">
        <f t="shared" si="13"/>
        <v>0</v>
      </c>
      <c r="C81" s="199">
        <f t="shared" si="14"/>
        <v>0</v>
      </c>
      <c r="D81" s="49">
        <f t="shared" si="15"/>
        <v>0</v>
      </c>
      <c r="E81" s="216">
        <f t="shared" si="16"/>
        <v>0</v>
      </c>
      <c r="F81" s="12">
        <f t="shared" si="17"/>
        <v>0</v>
      </c>
      <c r="G81" s="76"/>
    </row>
    <row r="82" spans="1:7" x14ac:dyDescent="0.2">
      <c r="A82" s="50" t="s">
        <v>7</v>
      </c>
      <c r="B82" s="198">
        <f t="shared" si="13"/>
        <v>0</v>
      </c>
      <c r="C82" s="199">
        <f t="shared" si="14"/>
        <v>0</v>
      </c>
      <c r="D82" s="49">
        <f t="shared" si="15"/>
        <v>0</v>
      </c>
      <c r="E82" s="216">
        <f t="shared" si="16"/>
        <v>0</v>
      </c>
      <c r="F82" s="12">
        <f t="shared" si="17"/>
        <v>0</v>
      </c>
      <c r="G82" s="76"/>
    </row>
    <row r="83" spans="1:7" x14ac:dyDescent="0.2">
      <c r="A83" s="50" t="s">
        <v>8</v>
      </c>
      <c r="B83" s="198">
        <f t="shared" si="13"/>
        <v>0</v>
      </c>
      <c r="C83" s="199">
        <f t="shared" si="14"/>
        <v>0</v>
      </c>
      <c r="D83" s="49">
        <f t="shared" si="15"/>
        <v>0</v>
      </c>
      <c r="E83" s="216">
        <f t="shared" si="16"/>
        <v>0</v>
      </c>
      <c r="F83" s="12">
        <f t="shared" si="17"/>
        <v>0</v>
      </c>
      <c r="G83" s="76"/>
    </row>
    <row r="84" spans="1:7" x14ac:dyDescent="0.2">
      <c r="A84" s="196" t="s">
        <v>89</v>
      </c>
      <c r="B84" s="198">
        <f t="shared" si="13"/>
        <v>0</v>
      </c>
      <c r="C84" s="199">
        <f t="shared" si="14"/>
        <v>0</v>
      </c>
      <c r="D84" s="49">
        <f t="shared" si="15"/>
        <v>0</v>
      </c>
      <c r="E84" s="216">
        <f t="shared" si="16"/>
        <v>0</v>
      </c>
      <c r="F84" s="12">
        <f t="shared" si="17"/>
        <v>0</v>
      </c>
      <c r="G84" s="76"/>
    </row>
    <row r="85" spans="1:7" x14ac:dyDescent="0.2">
      <c r="A85" s="123" t="s">
        <v>9</v>
      </c>
      <c r="B85" s="198">
        <f t="shared" si="13"/>
        <v>0</v>
      </c>
      <c r="C85" s="199">
        <f t="shared" si="14"/>
        <v>0</v>
      </c>
      <c r="D85" s="49">
        <f t="shared" si="15"/>
        <v>0</v>
      </c>
      <c r="E85" s="216">
        <f t="shared" si="16"/>
        <v>0</v>
      </c>
      <c r="F85" s="12">
        <f t="shared" si="17"/>
        <v>0</v>
      </c>
      <c r="G85" s="76"/>
    </row>
    <row r="86" spans="1:7" x14ac:dyDescent="0.2">
      <c r="A86" s="123" t="s">
        <v>61</v>
      </c>
      <c r="B86" s="198">
        <f t="shared" si="13"/>
        <v>0</v>
      </c>
      <c r="C86" s="199">
        <f t="shared" si="14"/>
        <v>0</v>
      </c>
      <c r="D86" s="49">
        <f t="shared" si="15"/>
        <v>0</v>
      </c>
      <c r="E86" s="216">
        <f t="shared" si="16"/>
        <v>0</v>
      </c>
      <c r="F86" s="12">
        <f t="shared" si="17"/>
        <v>0</v>
      </c>
      <c r="G86" s="76"/>
    </row>
    <row r="87" spans="1:7" x14ac:dyDescent="0.2">
      <c r="A87" s="209"/>
      <c r="G87" s="76"/>
    </row>
    <row r="88" spans="1:7" x14ac:dyDescent="0.2">
      <c r="A88" s="209"/>
      <c r="G88" s="76"/>
    </row>
    <row r="89" spans="1:7" x14ac:dyDescent="0.2">
      <c r="A89" s="211" t="s">
        <v>91</v>
      </c>
      <c r="B89" s="223" t="s">
        <v>50</v>
      </c>
      <c r="C89" s="224"/>
      <c r="D89" s="224"/>
      <c r="E89" s="224"/>
      <c r="F89" s="205"/>
      <c r="G89" s="76"/>
    </row>
    <row r="90" spans="1:7" ht="26.25" x14ac:dyDescent="0.25">
      <c r="A90" s="208"/>
      <c r="B90" s="64" t="s">
        <v>69</v>
      </c>
      <c r="C90" s="64" t="s">
        <v>77</v>
      </c>
      <c r="D90" s="64" t="s">
        <v>43</v>
      </c>
      <c r="E90" s="189" t="s">
        <v>88</v>
      </c>
      <c r="F90" s="189" t="s">
        <v>18</v>
      </c>
      <c r="G90" s="76"/>
    </row>
    <row r="91" spans="1:7" x14ac:dyDescent="0.2">
      <c r="A91" s="50" t="s">
        <v>4</v>
      </c>
      <c r="B91" s="198">
        <f>SUMIFS($G$6:$G$50,$C$6:$C$50,A91,$A$6:$A$50,$B$89,$D$6:$D$50,$A$89)</f>
        <v>0</v>
      </c>
      <c r="C91" s="200">
        <f>IFERROR(B91/SUMIFS($F$6:$F$50,$C$6:$C$50,A91,$A$6:$A$50,$B$89,$D$6:$D$50,$A$89),0)</f>
        <v>0</v>
      </c>
      <c r="D91" s="49">
        <f>COUNTIFS($C$6:$C$50,$A91,$A$6:$A$50,$B$89,$D$6:$D$50,$A$89)</f>
        <v>0</v>
      </c>
      <c r="E91" s="31">
        <f>((SUMIFS($F$6:$F$50,$C$6:$C$50,A91,$A$6:$A$50,$B$89,$D$6:$D$50,$A$89)*52)/365)</f>
        <v>0</v>
      </c>
      <c r="F91" s="12">
        <f>C91*1.15</f>
        <v>0</v>
      </c>
      <c r="G91" s="76"/>
    </row>
    <row r="92" spans="1:7" x14ac:dyDescent="0.2">
      <c r="A92" s="50" t="s">
        <v>5</v>
      </c>
      <c r="B92" s="198">
        <f t="shared" ref="B92:B98" si="18">SUMIFS($G$6:$G$50,$C$6:$C$50,A92,$A$6:$A$50,$B$89,$D$6:$D$50,$A$89)</f>
        <v>0</v>
      </c>
      <c r="C92" s="200">
        <f t="shared" ref="C92:C98" si="19">IFERROR(B92/SUMIFS($F$6:$F$50,$C$6:$C$50,A92,$A$6:$A$50,$B$89,$D$6:$D$50,$A$89),0)</f>
        <v>0</v>
      </c>
      <c r="D92" s="49">
        <f t="shared" ref="D92:D98" si="20">COUNTIFS($C$6:$C$50,$A92,$A$6:$A$50,$B$89,$D$6:$D$50,$A$89)</f>
        <v>0</v>
      </c>
      <c r="E92" s="216">
        <f t="shared" ref="E92:E97" si="21">((SUMIFS($F$6:$F$50,$C$6:$C$50,A92,$A$6:$A$50,$B$89,$D$6:$D$50,$A$89)*52)/365)</f>
        <v>0</v>
      </c>
      <c r="F92" s="12">
        <f t="shared" ref="F92:F98" si="22">C92*1.15</f>
        <v>0</v>
      </c>
      <c r="G92" s="76"/>
    </row>
    <row r="93" spans="1:7" x14ac:dyDescent="0.2">
      <c r="A93" s="50" t="s">
        <v>6</v>
      </c>
      <c r="B93" s="198">
        <f t="shared" si="18"/>
        <v>0</v>
      </c>
      <c r="C93" s="200">
        <f t="shared" si="19"/>
        <v>0</v>
      </c>
      <c r="D93" s="49">
        <f t="shared" si="20"/>
        <v>0</v>
      </c>
      <c r="E93" s="216">
        <f t="shared" si="21"/>
        <v>0</v>
      </c>
      <c r="F93" s="12">
        <f t="shared" si="22"/>
        <v>0</v>
      </c>
      <c r="G93" s="76"/>
    </row>
    <row r="94" spans="1:7" x14ac:dyDescent="0.2">
      <c r="A94" s="50" t="s">
        <v>7</v>
      </c>
      <c r="B94" s="198">
        <f t="shared" si="18"/>
        <v>0</v>
      </c>
      <c r="C94" s="200">
        <f t="shared" si="19"/>
        <v>0</v>
      </c>
      <c r="D94" s="49">
        <f t="shared" si="20"/>
        <v>0</v>
      </c>
      <c r="E94" s="216">
        <f t="shared" si="21"/>
        <v>0</v>
      </c>
      <c r="F94" s="12">
        <f t="shared" si="22"/>
        <v>0</v>
      </c>
      <c r="G94" s="76"/>
    </row>
    <row r="95" spans="1:7" x14ac:dyDescent="0.2">
      <c r="A95" s="50" t="s">
        <v>8</v>
      </c>
      <c r="B95" s="198">
        <f t="shared" si="18"/>
        <v>0</v>
      </c>
      <c r="C95" s="200">
        <f t="shared" si="19"/>
        <v>0</v>
      </c>
      <c r="D95" s="49">
        <f t="shared" si="20"/>
        <v>0</v>
      </c>
      <c r="E95" s="216">
        <f t="shared" si="21"/>
        <v>0</v>
      </c>
      <c r="F95" s="12">
        <f t="shared" si="22"/>
        <v>0</v>
      </c>
      <c r="G95" s="76"/>
    </row>
    <row r="96" spans="1:7" x14ac:dyDescent="0.2">
      <c r="A96" s="196" t="s">
        <v>89</v>
      </c>
      <c r="B96" s="198">
        <f t="shared" si="18"/>
        <v>0</v>
      </c>
      <c r="C96" s="200">
        <f t="shared" si="19"/>
        <v>0</v>
      </c>
      <c r="D96" s="49">
        <f t="shared" si="20"/>
        <v>0</v>
      </c>
      <c r="E96" s="216">
        <f t="shared" si="21"/>
        <v>0</v>
      </c>
      <c r="F96" s="12">
        <f t="shared" si="22"/>
        <v>0</v>
      </c>
      <c r="G96" s="76"/>
    </row>
    <row r="97" spans="1:7" x14ac:dyDescent="0.2">
      <c r="A97" s="50" t="s">
        <v>9</v>
      </c>
      <c r="B97" s="198">
        <f t="shared" si="18"/>
        <v>0</v>
      </c>
      <c r="C97" s="200">
        <f t="shared" si="19"/>
        <v>0</v>
      </c>
      <c r="D97" s="49">
        <f t="shared" si="20"/>
        <v>0</v>
      </c>
      <c r="E97" s="216">
        <f t="shared" si="21"/>
        <v>0</v>
      </c>
      <c r="F97" s="12">
        <f t="shared" si="22"/>
        <v>0</v>
      </c>
      <c r="G97" s="76"/>
    </row>
    <row r="98" spans="1:7" x14ac:dyDescent="0.2">
      <c r="A98" s="123" t="s">
        <v>61</v>
      </c>
      <c r="B98" s="198">
        <f t="shared" si="18"/>
        <v>0</v>
      </c>
      <c r="C98" s="200">
        <f t="shared" si="19"/>
        <v>0</v>
      </c>
      <c r="D98" s="49">
        <f t="shared" si="20"/>
        <v>0</v>
      </c>
      <c r="E98" s="216">
        <f>((SUMIFS($F$6:$F$50,$C$6:$C$50,A98,$A$6:$A$50,$B$89,$D$6:$D$50,$A$89)*52)/365)</f>
        <v>0</v>
      </c>
      <c r="F98" s="12">
        <f t="shared" si="22"/>
        <v>0</v>
      </c>
      <c r="G98" s="76"/>
    </row>
    <row r="99" spans="1:7" x14ac:dyDescent="0.2">
      <c r="A99" s="210"/>
      <c r="B99" s="78"/>
      <c r="C99" s="78"/>
      <c r="D99" s="78"/>
      <c r="E99" s="78"/>
      <c r="F99" s="78"/>
      <c r="G99" s="80"/>
    </row>
    <row r="101" spans="1:7" x14ac:dyDescent="0.2">
      <c r="A101" s="212" t="s">
        <v>64</v>
      </c>
      <c r="B101" s="225" t="s">
        <v>2</v>
      </c>
      <c r="C101" s="226"/>
      <c r="D101" s="225" t="s">
        <v>50</v>
      </c>
      <c r="E101" s="226"/>
      <c r="F101" s="69"/>
      <c r="G101" s="74"/>
    </row>
    <row r="102" spans="1:7" x14ac:dyDescent="0.2">
      <c r="A102" s="209"/>
      <c r="B102" s="63" t="s">
        <v>95</v>
      </c>
      <c r="C102" s="63" t="s">
        <v>94</v>
      </c>
      <c r="D102" s="63" t="s">
        <v>93</v>
      </c>
      <c r="E102" s="63" t="s">
        <v>94</v>
      </c>
      <c r="G102" s="76"/>
    </row>
    <row r="103" spans="1:7" x14ac:dyDescent="0.2">
      <c r="A103" s="50" t="s">
        <v>4</v>
      </c>
      <c r="B103" s="31">
        <f>((SUMIFS($F$6:$F$50,$C$6:$C$50,A103,$A$6:$A$50,$B$101)*52)/260)</f>
        <v>0</v>
      </c>
      <c r="C103" s="12">
        <f>IFERROR(SUM((B55*1.2)*1.15,B79*1.15)/SUMIFS($F$6:$F$50,$C$6:$C$50,A103,$A$6:$A$50,$B$101),0)</f>
        <v>0</v>
      </c>
      <c r="D103" s="60">
        <f>((SUMIFS($F$6:$F$50,$C$6:$C$50,A103,$A$6:$A$50,$D$101)*52)/365)</f>
        <v>0</v>
      </c>
      <c r="E103" s="215">
        <f>IFERROR(SUM((B67*1.2)*1.15,B91*1.15)/SUMIFS($F$6:$F$50,$C$6:$C$50,A103,$A$6:$A$50,$D$101),0)</f>
        <v>0</v>
      </c>
      <c r="G103" s="76"/>
    </row>
    <row r="104" spans="1:7" x14ac:dyDescent="0.2">
      <c r="A104" s="50" t="s">
        <v>5</v>
      </c>
      <c r="B104" s="216">
        <f t="shared" ref="B104:B110" si="23">((SUMIFS($F$6:$F$50,$C$6:$C$50,A104,$A$6:$A$50,$B$101)*52)/260)</f>
        <v>0</v>
      </c>
      <c r="C104" s="215">
        <f t="shared" ref="C104:C110" si="24">IFERROR(SUM((B56*1.2)*1.15,B80*1.15)/SUMIFS($F$6:$F$50,$C$6:$C$50,A104,$A$6:$A$50,$B$101),0)</f>
        <v>0</v>
      </c>
      <c r="D104" s="217">
        <f t="shared" ref="D104:D109" si="25">((SUMIFS($F$6:$F$50,$C$6:$C$50,A104,$A$6:$A$50,$D$101)*52)/365)</f>
        <v>0</v>
      </c>
      <c r="E104" s="215">
        <f t="shared" ref="E104:E110" si="26">IFERROR(SUM((B68*1.2)*1.15,B92*1.15)/SUMIFS($F$6:$F$50,$C$6:$C$50,A104,$A$6:$A$50,$D$101),0)</f>
        <v>0</v>
      </c>
      <c r="G104" s="76"/>
    </row>
    <row r="105" spans="1:7" x14ac:dyDescent="0.2">
      <c r="A105" s="50" t="s">
        <v>6</v>
      </c>
      <c r="B105" s="216">
        <f t="shared" si="23"/>
        <v>0</v>
      </c>
      <c r="C105" s="215">
        <f t="shared" si="24"/>
        <v>0</v>
      </c>
      <c r="D105" s="217">
        <f t="shared" si="25"/>
        <v>0</v>
      </c>
      <c r="E105" s="215">
        <f t="shared" si="26"/>
        <v>0</v>
      </c>
      <c r="G105" s="76"/>
    </row>
    <row r="106" spans="1:7" x14ac:dyDescent="0.2">
      <c r="A106" s="50" t="s">
        <v>7</v>
      </c>
      <c r="B106" s="216">
        <f t="shared" si="23"/>
        <v>0</v>
      </c>
      <c r="C106" s="215">
        <f t="shared" si="24"/>
        <v>0</v>
      </c>
      <c r="D106" s="217">
        <f t="shared" si="25"/>
        <v>0</v>
      </c>
      <c r="E106" s="215">
        <f t="shared" si="26"/>
        <v>0</v>
      </c>
      <c r="G106" s="76"/>
    </row>
    <row r="107" spans="1:7" x14ac:dyDescent="0.2">
      <c r="A107" s="50" t="s">
        <v>8</v>
      </c>
      <c r="B107" s="216">
        <f t="shared" si="23"/>
        <v>0</v>
      </c>
      <c r="C107" s="215">
        <f t="shared" si="24"/>
        <v>0</v>
      </c>
      <c r="D107" s="217">
        <f t="shared" si="25"/>
        <v>0</v>
      </c>
      <c r="E107" s="215">
        <f t="shared" si="26"/>
        <v>0</v>
      </c>
      <c r="G107" s="76"/>
    </row>
    <row r="108" spans="1:7" x14ac:dyDescent="0.2">
      <c r="A108" s="196" t="s">
        <v>89</v>
      </c>
      <c r="B108" s="216">
        <f t="shared" si="23"/>
        <v>0</v>
      </c>
      <c r="C108" s="215">
        <f t="shared" si="24"/>
        <v>0</v>
      </c>
      <c r="D108" s="217">
        <f t="shared" si="25"/>
        <v>0</v>
      </c>
      <c r="E108" s="215">
        <f t="shared" si="26"/>
        <v>0</v>
      </c>
      <c r="G108" s="76"/>
    </row>
    <row r="109" spans="1:7" x14ac:dyDescent="0.2">
      <c r="A109" s="50" t="s">
        <v>9</v>
      </c>
      <c r="B109" s="216">
        <f t="shared" si="23"/>
        <v>0</v>
      </c>
      <c r="C109" s="215">
        <f t="shared" si="24"/>
        <v>0</v>
      </c>
      <c r="D109" s="217">
        <f t="shared" si="25"/>
        <v>0</v>
      </c>
      <c r="E109" s="215">
        <f t="shared" si="26"/>
        <v>0</v>
      </c>
      <c r="G109" s="76"/>
    </row>
    <row r="110" spans="1:7" x14ac:dyDescent="0.2">
      <c r="A110" s="50" t="s">
        <v>61</v>
      </c>
      <c r="B110" s="216">
        <f t="shared" si="23"/>
        <v>0</v>
      </c>
      <c r="C110" s="215">
        <f t="shared" si="24"/>
        <v>0</v>
      </c>
      <c r="D110" s="217">
        <f>((SUMIFS($F$6:$F$50,$C$6:$C$50,A110,$A$6:$A$50,$D$101)*52)/365)</f>
        <v>0</v>
      </c>
      <c r="E110" s="215">
        <f t="shared" si="26"/>
        <v>0</v>
      </c>
      <c r="G110" s="76"/>
    </row>
    <row r="111" spans="1:7" x14ac:dyDescent="0.2">
      <c r="A111" s="210"/>
      <c r="B111" s="78"/>
      <c r="C111" s="78"/>
      <c r="D111" s="78"/>
      <c r="E111" s="78"/>
      <c r="F111" s="78"/>
      <c r="G111" s="80"/>
    </row>
  </sheetData>
  <sheetProtection password="C82F" sheet="1" objects="1" scenarios="1"/>
  <protectedRanges>
    <protectedRange sqref="A6:F50" name="Professional STaff"/>
  </protectedRanges>
  <sortState ref="IP1:IP74">
    <sortCondition ref="IP1"/>
  </sortState>
  <mergeCells count="6">
    <mergeCell ref="B53:F53"/>
    <mergeCell ref="B65:F65"/>
    <mergeCell ref="B77:E77"/>
    <mergeCell ref="B89:E89"/>
    <mergeCell ref="D101:E101"/>
    <mergeCell ref="B101:C101"/>
  </mergeCells>
  <dataValidations count="3">
    <dataValidation type="list" allowBlank="1" showInputMessage="1" showErrorMessage="1" sqref="A6:A50">
      <formula1>$IU$1:$IU$3</formula1>
    </dataValidation>
    <dataValidation type="list" allowBlank="1" showInputMessage="1" showErrorMessage="1" sqref="C6:C50">
      <formula1>$IT$1:$IT$9</formula1>
    </dataValidation>
    <dataValidation type="list" allowBlank="1" showInputMessage="1" showErrorMessage="1" sqref="D6:D50">
      <formula1>$IS$1:$IS$3</formula1>
    </dataValidation>
  </dataValidations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pane ySplit="4" topLeftCell="A52" activePane="bottomLeft" state="frozen"/>
      <selection pane="bottomLeft" activeCell="B62" sqref="B62"/>
    </sheetView>
  </sheetViews>
  <sheetFormatPr defaultRowHeight="12.75" x14ac:dyDescent="0.2"/>
  <cols>
    <col min="1" max="1" width="25.5703125" bestFit="1" customWidth="1"/>
    <col min="2" max="2" width="8.5703125" customWidth="1"/>
    <col min="3" max="3" width="35" customWidth="1"/>
    <col min="4" max="4" width="22.42578125" style="164" customWidth="1"/>
    <col min="5" max="5" width="18.5703125" style="164" customWidth="1"/>
    <col min="6" max="6" width="42.140625" customWidth="1"/>
    <col min="257" max="257" width="16.85546875" customWidth="1"/>
    <col min="258" max="258" width="23.7109375" customWidth="1"/>
    <col min="259" max="259" width="19.28515625" customWidth="1"/>
    <col min="260" max="260" width="22.42578125" customWidth="1"/>
    <col min="261" max="261" width="18.5703125" customWidth="1"/>
    <col min="262" max="262" width="16.28515625" customWidth="1"/>
    <col min="513" max="513" width="16.85546875" customWidth="1"/>
    <col min="514" max="514" width="23.7109375" customWidth="1"/>
    <col min="515" max="515" width="19.28515625" customWidth="1"/>
    <col min="516" max="516" width="22.42578125" customWidth="1"/>
    <col min="517" max="517" width="18.5703125" customWidth="1"/>
    <col min="518" max="518" width="16.28515625" customWidth="1"/>
    <col min="769" max="769" width="16.85546875" customWidth="1"/>
    <col min="770" max="770" width="23.7109375" customWidth="1"/>
    <col min="771" max="771" width="19.28515625" customWidth="1"/>
    <col min="772" max="772" width="22.42578125" customWidth="1"/>
    <col min="773" max="773" width="18.5703125" customWidth="1"/>
    <col min="774" max="774" width="16.28515625" customWidth="1"/>
    <col min="1025" max="1025" width="16.85546875" customWidth="1"/>
    <col min="1026" max="1026" width="23.7109375" customWidth="1"/>
    <col min="1027" max="1027" width="19.28515625" customWidth="1"/>
    <col min="1028" max="1028" width="22.42578125" customWidth="1"/>
    <col min="1029" max="1029" width="18.5703125" customWidth="1"/>
    <col min="1030" max="1030" width="16.28515625" customWidth="1"/>
    <col min="1281" max="1281" width="16.85546875" customWidth="1"/>
    <col min="1282" max="1282" width="23.7109375" customWidth="1"/>
    <col min="1283" max="1283" width="19.28515625" customWidth="1"/>
    <col min="1284" max="1284" width="22.42578125" customWidth="1"/>
    <col min="1285" max="1285" width="18.5703125" customWidth="1"/>
    <col min="1286" max="1286" width="16.28515625" customWidth="1"/>
    <col min="1537" max="1537" width="16.85546875" customWidth="1"/>
    <col min="1538" max="1538" width="23.7109375" customWidth="1"/>
    <col min="1539" max="1539" width="19.28515625" customWidth="1"/>
    <col min="1540" max="1540" width="22.42578125" customWidth="1"/>
    <col min="1541" max="1541" width="18.5703125" customWidth="1"/>
    <col min="1542" max="1542" width="16.28515625" customWidth="1"/>
    <col min="1793" max="1793" width="16.85546875" customWidth="1"/>
    <col min="1794" max="1794" width="23.7109375" customWidth="1"/>
    <col min="1795" max="1795" width="19.28515625" customWidth="1"/>
    <col min="1796" max="1796" width="22.42578125" customWidth="1"/>
    <col min="1797" max="1797" width="18.5703125" customWidth="1"/>
    <col min="1798" max="1798" width="16.28515625" customWidth="1"/>
    <col min="2049" max="2049" width="16.85546875" customWidth="1"/>
    <col min="2050" max="2050" width="23.7109375" customWidth="1"/>
    <col min="2051" max="2051" width="19.28515625" customWidth="1"/>
    <col min="2052" max="2052" width="22.42578125" customWidth="1"/>
    <col min="2053" max="2053" width="18.5703125" customWidth="1"/>
    <col min="2054" max="2054" width="16.28515625" customWidth="1"/>
    <col min="2305" max="2305" width="16.85546875" customWidth="1"/>
    <col min="2306" max="2306" width="23.7109375" customWidth="1"/>
    <col min="2307" max="2307" width="19.28515625" customWidth="1"/>
    <col min="2308" max="2308" width="22.42578125" customWidth="1"/>
    <col min="2309" max="2309" width="18.5703125" customWidth="1"/>
    <col min="2310" max="2310" width="16.28515625" customWidth="1"/>
    <col min="2561" max="2561" width="16.85546875" customWidth="1"/>
    <col min="2562" max="2562" width="23.7109375" customWidth="1"/>
    <col min="2563" max="2563" width="19.28515625" customWidth="1"/>
    <col min="2564" max="2564" width="22.42578125" customWidth="1"/>
    <col min="2565" max="2565" width="18.5703125" customWidth="1"/>
    <col min="2566" max="2566" width="16.28515625" customWidth="1"/>
    <col min="2817" max="2817" width="16.85546875" customWidth="1"/>
    <col min="2818" max="2818" width="23.7109375" customWidth="1"/>
    <col min="2819" max="2819" width="19.28515625" customWidth="1"/>
    <col min="2820" max="2820" width="22.42578125" customWidth="1"/>
    <col min="2821" max="2821" width="18.5703125" customWidth="1"/>
    <col min="2822" max="2822" width="16.28515625" customWidth="1"/>
    <col min="3073" max="3073" width="16.85546875" customWidth="1"/>
    <col min="3074" max="3074" width="23.7109375" customWidth="1"/>
    <col min="3075" max="3075" width="19.28515625" customWidth="1"/>
    <col min="3076" max="3076" width="22.42578125" customWidth="1"/>
    <col min="3077" max="3077" width="18.5703125" customWidth="1"/>
    <col min="3078" max="3078" width="16.28515625" customWidth="1"/>
    <col min="3329" max="3329" width="16.85546875" customWidth="1"/>
    <col min="3330" max="3330" width="23.7109375" customWidth="1"/>
    <col min="3331" max="3331" width="19.28515625" customWidth="1"/>
    <col min="3332" max="3332" width="22.42578125" customWidth="1"/>
    <col min="3333" max="3333" width="18.5703125" customWidth="1"/>
    <col min="3334" max="3334" width="16.28515625" customWidth="1"/>
    <col min="3585" max="3585" width="16.85546875" customWidth="1"/>
    <col min="3586" max="3586" width="23.7109375" customWidth="1"/>
    <col min="3587" max="3587" width="19.28515625" customWidth="1"/>
    <col min="3588" max="3588" width="22.42578125" customWidth="1"/>
    <col min="3589" max="3589" width="18.5703125" customWidth="1"/>
    <col min="3590" max="3590" width="16.28515625" customWidth="1"/>
    <col min="3841" max="3841" width="16.85546875" customWidth="1"/>
    <col min="3842" max="3842" width="23.7109375" customWidth="1"/>
    <col min="3843" max="3843" width="19.28515625" customWidth="1"/>
    <col min="3844" max="3844" width="22.42578125" customWidth="1"/>
    <col min="3845" max="3845" width="18.5703125" customWidth="1"/>
    <col min="3846" max="3846" width="16.28515625" customWidth="1"/>
    <col min="4097" max="4097" width="16.85546875" customWidth="1"/>
    <col min="4098" max="4098" width="23.7109375" customWidth="1"/>
    <col min="4099" max="4099" width="19.28515625" customWidth="1"/>
    <col min="4100" max="4100" width="22.42578125" customWidth="1"/>
    <col min="4101" max="4101" width="18.5703125" customWidth="1"/>
    <col min="4102" max="4102" width="16.28515625" customWidth="1"/>
    <col min="4353" max="4353" width="16.85546875" customWidth="1"/>
    <col min="4354" max="4354" width="23.7109375" customWidth="1"/>
    <col min="4355" max="4355" width="19.28515625" customWidth="1"/>
    <col min="4356" max="4356" width="22.42578125" customWidth="1"/>
    <col min="4357" max="4357" width="18.5703125" customWidth="1"/>
    <col min="4358" max="4358" width="16.28515625" customWidth="1"/>
    <col min="4609" max="4609" width="16.85546875" customWidth="1"/>
    <col min="4610" max="4610" width="23.7109375" customWidth="1"/>
    <col min="4611" max="4611" width="19.28515625" customWidth="1"/>
    <col min="4612" max="4612" width="22.42578125" customWidth="1"/>
    <col min="4613" max="4613" width="18.5703125" customWidth="1"/>
    <col min="4614" max="4614" width="16.28515625" customWidth="1"/>
    <col min="4865" max="4865" width="16.85546875" customWidth="1"/>
    <col min="4866" max="4866" width="23.7109375" customWidth="1"/>
    <col min="4867" max="4867" width="19.28515625" customWidth="1"/>
    <col min="4868" max="4868" width="22.42578125" customWidth="1"/>
    <col min="4869" max="4869" width="18.5703125" customWidth="1"/>
    <col min="4870" max="4870" width="16.28515625" customWidth="1"/>
    <col min="5121" max="5121" width="16.85546875" customWidth="1"/>
    <col min="5122" max="5122" width="23.7109375" customWidth="1"/>
    <col min="5123" max="5123" width="19.28515625" customWidth="1"/>
    <col min="5124" max="5124" width="22.42578125" customWidth="1"/>
    <col min="5125" max="5125" width="18.5703125" customWidth="1"/>
    <col min="5126" max="5126" width="16.28515625" customWidth="1"/>
    <col min="5377" max="5377" width="16.85546875" customWidth="1"/>
    <col min="5378" max="5378" width="23.7109375" customWidth="1"/>
    <col min="5379" max="5379" width="19.28515625" customWidth="1"/>
    <col min="5380" max="5380" width="22.42578125" customWidth="1"/>
    <col min="5381" max="5381" width="18.5703125" customWidth="1"/>
    <col min="5382" max="5382" width="16.28515625" customWidth="1"/>
    <col min="5633" max="5633" width="16.85546875" customWidth="1"/>
    <col min="5634" max="5634" width="23.7109375" customWidth="1"/>
    <col min="5635" max="5635" width="19.28515625" customWidth="1"/>
    <col min="5636" max="5636" width="22.42578125" customWidth="1"/>
    <col min="5637" max="5637" width="18.5703125" customWidth="1"/>
    <col min="5638" max="5638" width="16.28515625" customWidth="1"/>
    <col min="5889" max="5889" width="16.85546875" customWidth="1"/>
    <col min="5890" max="5890" width="23.7109375" customWidth="1"/>
    <col min="5891" max="5891" width="19.28515625" customWidth="1"/>
    <col min="5892" max="5892" width="22.42578125" customWidth="1"/>
    <col min="5893" max="5893" width="18.5703125" customWidth="1"/>
    <col min="5894" max="5894" width="16.28515625" customWidth="1"/>
    <col min="6145" max="6145" width="16.85546875" customWidth="1"/>
    <col min="6146" max="6146" width="23.7109375" customWidth="1"/>
    <col min="6147" max="6147" width="19.28515625" customWidth="1"/>
    <col min="6148" max="6148" width="22.42578125" customWidth="1"/>
    <col min="6149" max="6149" width="18.5703125" customWidth="1"/>
    <col min="6150" max="6150" width="16.28515625" customWidth="1"/>
    <col min="6401" max="6401" width="16.85546875" customWidth="1"/>
    <col min="6402" max="6402" width="23.7109375" customWidth="1"/>
    <col min="6403" max="6403" width="19.28515625" customWidth="1"/>
    <col min="6404" max="6404" width="22.42578125" customWidth="1"/>
    <col min="6405" max="6405" width="18.5703125" customWidth="1"/>
    <col min="6406" max="6406" width="16.28515625" customWidth="1"/>
    <col min="6657" max="6657" width="16.85546875" customWidth="1"/>
    <col min="6658" max="6658" width="23.7109375" customWidth="1"/>
    <col min="6659" max="6659" width="19.28515625" customWidth="1"/>
    <col min="6660" max="6660" width="22.42578125" customWidth="1"/>
    <col min="6661" max="6661" width="18.5703125" customWidth="1"/>
    <col min="6662" max="6662" width="16.28515625" customWidth="1"/>
    <col min="6913" max="6913" width="16.85546875" customWidth="1"/>
    <col min="6914" max="6914" width="23.7109375" customWidth="1"/>
    <col min="6915" max="6915" width="19.28515625" customWidth="1"/>
    <col min="6916" max="6916" width="22.42578125" customWidth="1"/>
    <col min="6917" max="6917" width="18.5703125" customWidth="1"/>
    <col min="6918" max="6918" width="16.28515625" customWidth="1"/>
    <col min="7169" max="7169" width="16.85546875" customWidth="1"/>
    <col min="7170" max="7170" width="23.7109375" customWidth="1"/>
    <col min="7171" max="7171" width="19.28515625" customWidth="1"/>
    <col min="7172" max="7172" width="22.42578125" customWidth="1"/>
    <col min="7173" max="7173" width="18.5703125" customWidth="1"/>
    <col min="7174" max="7174" width="16.28515625" customWidth="1"/>
    <col min="7425" max="7425" width="16.85546875" customWidth="1"/>
    <col min="7426" max="7426" width="23.7109375" customWidth="1"/>
    <col min="7427" max="7427" width="19.28515625" customWidth="1"/>
    <col min="7428" max="7428" width="22.42578125" customWidth="1"/>
    <col min="7429" max="7429" width="18.5703125" customWidth="1"/>
    <col min="7430" max="7430" width="16.28515625" customWidth="1"/>
    <col min="7681" max="7681" width="16.85546875" customWidth="1"/>
    <col min="7682" max="7682" width="23.7109375" customWidth="1"/>
    <col min="7683" max="7683" width="19.28515625" customWidth="1"/>
    <col min="7684" max="7684" width="22.42578125" customWidth="1"/>
    <col min="7685" max="7685" width="18.5703125" customWidth="1"/>
    <col min="7686" max="7686" width="16.28515625" customWidth="1"/>
    <col min="7937" max="7937" width="16.85546875" customWidth="1"/>
    <col min="7938" max="7938" width="23.7109375" customWidth="1"/>
    <col min="7939" max="7939" width="19.28515625" customWidth="1"/>
    <col min="7940" max="7940" width="22.42578125" customWidth="1"/>
    <col min="7941" max="7941" width="18.5703125" customWidth="1"/>
    <col min="7942" max="7942" width="16.28515625" customWidth="1"/>
    <col min="8193" max="8193" width="16.85546875" customWidth="1"/>
    <col min="8194" max="8194" width="23.7109375" customWidth="1"/>
    <col min="8195" max="8195" width="19.28515625" customWidth="1"/>
    <col min="8196" max="8196" width="22.42578125" customWidth="1"/>
    <col min="8197" max="8197" width="18.5703125" customWidth="1"/>
    <col min="8198" max="8198" width="16.28515625" customWidth="1"/>
    <col min="8449" max="8449" width="16.85546875" customWidth="1"/>
    <col min="8450" max="8450" width="23.7109375" customWidth="1"/>
    <col min="8451" max="8451" width="19.28515625" customWidth="1"/>
    <col min="8452" max="8452" width="22.42578125" customWidth="1"/>
    <col min="8453" max="8453" width="18.5703125" customWidth="1"/>
    <col min="8454" max="8454" width="16.28515625" customWidth="1"/>
    <col min="8705" max="8705" width="16.85546875" customWidth="1"/>
    <col min="8706" max="8706" width="23.7109375" customWidth="1"/>
    <col min="8707" max="8707" width="19.28515625" customWidth="1"/>
    <col min="8708" max="8708" width="22.42578125" customWidth="1"/>
    <col min="8709" max="8709" width="18.5703125" customWidth="1"/>
    <col min="8710" max="8710" width="16.28515625" customWidth="1"/>
    <col min="8961" max="8961" width="16.85546875" customWidth="1"/>
    <col min="8962" max="8962" width="23.7109375" customWidth="1"/>
    <col min="8963" max="8963" width="19.28515625" customWidth="1"/>
    <col min="8964" max="8964" width="22.42578125" customWidth="1"/>
    <col min="8965" max="8965" width="18.5703125" customWidth="1"/>
    <col min="8966" max="8966" width="16.28515625" customWidth="1"/>
    <col min="9217" max="9217" width="16.85546875" customWidth="1"/>
    <col min="9218" max="9218" width="23.7109375" customWidth="1"/>
    <col min="9219" max="9219" width="19.28515625" customWidth="1"/>
    <col min="9220" max="9220" width="22.42578125" customWidth="1"/>
    <col min="9221" max="9221" width="18.5703125" customWidth="1"/>
    <col min="9222" max="9222" width="16.28515625" customWidth="1"/>
    <col min="9473" max="9473" width="16.85546875" customWidth="1"/>
    <col min="9474" max="9474" width="23.7109375" customWidth="1"/>
    <col min="9475" max="9475" width="19.28515625" customWidth="1"/>
    <col min="9476" max="9476" width="22.42578125" customWidth="1"/>
    <col min="9477" max="9477" width="18.5703125" customWidth="1"/>
    <col min="9478" max="9478" width="16.28515625" customWidth="1"/>
    <col min="9729" max="9729" width="16.85546875" customWidth="1"/>
    <col min="9730" max="9730" width="23.7109375" customWidth="1"/>
    <col min="9731" max="9731" width="19.28515625" customWidth="1"/>
    <col min="9732" max="9732" width="22.42578125" customWidth="1"/>
    <col min="9733" max="9733" width="18.5703125" customWidth="1"/>
    <col min="9734" max="9734" width="16.28515625" customWidth="1"/>
    <col min="9985" max="9985" width="16.85546875" customWidth="1"/>
    <col min="9986" max="9986" width="23.7109375" customWidth="1"/>
    <col min="9987" max="9987" width="19.28515625" customWidth="1"/>
    <col min="9988" max="9988" width="22.42578125" customWidth="1"/>
    <col min="9989" max="9989" width="18.5703125" customWidth="1"/>
    <col min="9990" max="9990" width="16.28515625" customWidth="1"/>
    <col min="10241" max="10241" width="16.85546875" customWidth="1"/>
    <col min="10242" max="10242" width="23.7109375" customWidth="1"/>
    <col min="10243" max="10243" width="19.28515625" customWidth="1"/>
    <col min="10244" max="10244" width="22.42578125" customWidth="1"/>
    <col min="10245" max="10245" width="18.5703125" customWidth="1"/>
    <col min="10246" max="10246" width="16.28515625" customWidth="1"/>
    <col min="10497" max="10497" width="16.85546875" customWidth="1"/>
    <col min="10498" max="10498" width="23.7109375" customWidth="1"/>
    <col min="10499" max="10499" width="19.28515625" customWidth="1"/>
    <col min="10500" max="10500" width="22.42578125" customWidth="1"/>
    <col min="10501" max="10501" width="18.5703125" customWidth="1"/>
    <col min="10502" max="10502" width="16.28515625" customWidth="1"/>
    <col min="10753" max="10753" width="16.85546875" customWidth="1"/>
    <col min="10754" max="10754" width="23.7109375" customWidth="1"/>
    <col min="10755" max="10755" width="19.28515625" customWidth="1"/>
    <col min="10756" max="10756" width="22.42578125" customWidth="1"/>
    <col min="10757" max="10757" width="18.5703125" customWidth="1"/>
    <col min="10758" max="10758" width="16.28515625" customWidth="1"/>
    <col min="11009" max="11009" width="16.85546875" customWidth="1"/>
    <col min="11010" max="11010" width="23.7109375" customWidth="1"/>
    <col min="11011" max="11011" width="19.28515625" customWidth="1"/>
    <col min="11012" max="11012" width="22.42578125" customWidth="1"/>
    <col min="11013" max="11013" width="18.5703125" customWidth="1"/>
    <col min="11014" max="11014" width="16.28515625" customWidth="1"/>
    <col min="11265" max="11265" width="16.85546875" customWidth="1"/>
    <col min="11266" max="11266" width="23.7109375" customWidth="1"/>
    <col min="11267" max="11267" width="19.28515625" customWidth="1"/>
    <col min="11268" max="11268" width="22.42578125" customWidth="1"/>
    <col min="11269" max="11269" width="18.5703125" customWidth="1"/>
    <col min="11270" max="11270" width="16.28515625" customWidth="1"/>
    <col min="11521" max="11521" width="16.85546875" customWidth="1"/>
    <col min="11522" max="11522" width="23.7109375" customWidth="1"/>
    <col min="11523" max="11523" width="19.28515625" customWidth="1"/>
    <col min="11524" max="11524" width="22.42578125" customWidth="1"/>
    <col min="11525" max="11525" width="18.5703125" customWidth="1"/>
    <col min="11526" max="11526" width="16.28515625" customWidth="1"/>
    <col min="11777" max="11777" width="16.85546875" customWidth="1"/>
    <col min="11778" max="11778" width="23.7109375" customWidth="1"/>
    <col min="11779" max="11779" width="19.28515625" customWidth="1"/>
    <col min="11780" max="11780" width="22.42578125" customWidth="1"/>
    <col min="11781" max="11781" width="18.5703125" customWidth="1"/>
    <col min="11782" max="11782" width="16.28515625" customWidth="1"/>
    <col min="12033" max="12033" width="16.85546875" customWidth="1"/>
    <col min="12034" max="12034" width="23.7109375" customWidth="1"/>
    <col min="12035" max="12035" width="19.28515625" customWidth="1"/>
    <col min="12036" max="12036" width="22.42578125" customWidth="1"/>
    <col min="12037" max="12037" width="18.5703125" customWidth="1"/>
    <col min="12038" max="12038" width="16.28515625" customWidth="1"/>
    <col min="12289" max="12289" width="16.85546875" customWidth="1"/>
    <col min="12290" max="12290" width="23.7109375" customWidth="1"/>
    <col min="12291" max="12291" width="19.28515625" customWidth="1"/>
    <col min="12292" max="12292" width="22.42578125" customWidth="1"/>
    <col min="12293" max="12293" width="18.5703125" customWidth="1"/>
    <col min="12294" max="12294" width="16.28515625" customWidth="1"/>
    <col min="12545" max="12545" width="16.85546875" customWidth="1"/>
    <col min="12546" max="12546" width="23.7109375" customWidth="1"/>
    <col min="12547" max="12547" width="19.28515625" customWidth="1"/>
    <col min="12548" max="12548" width="22.42578125" customWidth="1"/>
    <col min="12549" max="12549" width="18.5703125" customWidth="1"/>
    <col min="12550" max="12550" width="16.28515625" customWidth="1"/>
    <col min="12801" max="12801" width="16.85546875" customWidth="1"/>
    <col min="12802" max="12802" width="23.7109375" customWidth="1"/>
    <col min="12803" max="12803" width="19.28515625" customWidth="1"/>
    <col min="12804" max="12804" width="22.42578125" customWidth="1"/>
    <col min="12805" max="12805" width="18.5703125" customWidth="1"/>
    <col min="12806" max="12806" width="16.28515625" customWidth="1"/>
    <col min="13057" max="13057" width="16.85546875" customWidth="1"/>
    <col min="13058" max="13058" width="23.7109375" customWidth="1"/>
    <col min="13059" max="13059" width="19.28515625" customWidth="1"/>
    <col min="13060" max="13060" width="22.42578125" customWidth="1"/>
    <col min="13061" max="13061" width="18.5703125" customWidth="1"/>
    <col min="13062" max="13062" width="16.28515625" customWidth="1"/>
    <col min="13313" max="13313" width="16.85546875" customWidth="1"/>
    <col min="13314" max="13314" width="23.7109375" customWidth="1"/>
    <col min="13315" max="13315" width="19.28515625" customWidth="1"/>
    <col min="13316" max="13316" width="22.42578125" customWidth="1"/>
    <col min="13317" max="13317" width="18.5703125" customWidth="1"/>
    <col min="13318" max="13318" width="16.28515625" customWidth="1"/>
    <col min="13569" max="13569" width="16.85546875" customWidth="1"/>
    <col min="13570" max="13570" width="23.7109375" customWidth="1"/>
    <col min="13571" max="13571" width="19.28515625" customWidth="1"/>
    <col min="13572" max="13572" width="22.42578125" customWidth="1"/>
    <col min="13573" max="13573" width="18.5703125" customWidth="1"/>
    <col min="13574" max="13574" width="16.28515625" customWidth="1"/>
    <col min="13825" max="13825" width="16.85546875" customWidth="1"/>
    <col min="13826" max="13826" width="23.7109375" customWidth="1"/>
    <col min="13827" max="13827" width="19.28515625" customWidth="1"/>
    <col min="13828" max="13828" width="22.42578125" customWidth="1"/>
    <col min="13829" max="13829" width="18.5703125" customWidth="1"/>
    <col min="13830" max="13830" width="16.28515625" customWidth="1"/>
    <col min="14081" max="14081" width="16.85546875" customWidth="1"/>
    <col min="14082" max="14082" width="23.7109375" customWidth="1"/>
    <col min="14083" max="14083" width="19.28515625" customWidth="1"/>
    <col min="14084" max="14084" width="22.42578125" customWidth="1"/>
    <col min="14085" max="14085" width="18.5703125" customWidth="1"/>
    <col min="14086" max="14086" width="16.28515625" customWidth="1"/>
    <col min="14337" max="14337" width="16.85546875" customWidth="1"/>
    <col min="14338" max="14338" width="23.7109375" customWidth="1"/>
    <col min="14339" max="14339" width="19.28515625" customWidth="1"/>
    <col min="14340" max="14340" width="22.42578125" customWidth="1"/>
    <col min="14341" max="14341" width="18.5703125" customWidth="1"/>
    <col min="14342" max="14342" width="16.28515625" customWidth="1"/>
    <col min="14593" max="14593" width="16.85546875" customWidth="1"/>
    <col min="14594" max="14594" width="23.7109375" customWidth="1"/>
    <col min="14595" max="14595" width="19.28515625" customWidth="1"/>
    <col min="14596" max="14596" width="22.42578125" customWidth="1"/>
    <col min="14597" max="14597" width="18.5703125" customWidth="1"/>
    <col min="14598" max="14598" width="16.28515625" customWidth="1"/>
    <col min="14849" max="14849" width="16.85546875" customWidth="1"/>
    <col min="14850" max="14850" width="23.7109375" customWidth="1"/>
    <col min="14851" max="14851" width="19.28515625" customWidth="1"/>
    <col min="14852" max="14852" width="22.42578125" customWidth="1"/>
    <col min="14853" max="14853" width="18.5703125" customWidth="1"/>
    <col min="14854" max="14854" width="16.28515625" customWidth="1"/>
    <col min="15105" max="15105" width="16.85546875" customWidth="1"/>
    <col min="15106" max="15106" width="23.7109375" customWidth="1"/>
    <col min="15107" max="15107" width="19.28515625" customWidth="1"/>
    <col min="15108" max="15108" width="22.42578125" customWidth="1"/>
    <col min="15109" max="15109" width="18.5703125" customWidth="1"/>
    <col min="15110" max="15110" width="16.28515625" customWidth="1"/>
    <col min="15361" max="15361" width="16.85546875" customWidth="1"/>
    <col min="15362" max="15362" width="23.7109375" customWidth="1"/>
    <col min="15363" max="15363" width="19.28515625" customWidth="1"/>
    <col min="15364" max="15364" width="22.42578125" customWidth="1"/>
    <col min="15365" max="15365" width="18.5703125" customWidth="1"/>
    <col min="15366" max="15366" width="16.28515625" customWidth="1"/>
    <col min="15617" max="15617" width="16.85546875" customWidth="1"/>
    <col min="15618" max="15618" width="23.7109375" customWidth="1"/>
    <col min="15619" max="15619" width="19.28515625" customWidth="1"/>
    <col min="15620" max="15620" width="22.42578125" customWidth="1"/>
    <col min="15621" max="15621" width="18.5703125" customWidth="1"/>
    <col min="15622" max="15622" width="16.28515625" customWidth="1"/>
    <col min="15873" max="15873" width="16.85546875" customWidth="1"/>
    <col min="15874" max="15874" width="23.7109375" customWidth="1"/>
    <col min="15875" max="15875" width="19.28515625" customWidth="1"/>
    <col min="15876" max="15876" width="22.42578125" customWidth="1"/>
    <col min="15877" max="15877" width="18.5703125" customWidth="1"/>
    <col min="15878" max="15878" width="16.28515625" customWidth="1"/>
    <col min="16129" max="16129" width="16.85546875" customWidth="1"/>
    <col min="16130" max="16130" width="23.7109375" customWidth="1"/>
    <col min="16131" max="16131" width="19.28515625" customWidth="1"/>
    <col min="16132" max="16132" width="22.42578125" customWidth="1"/>
    <col min="16133" max="16133" width="18.5703125" customWidth="1"/>
    <col min="16134" max="16134" width="16.28515625" customWidth="1"/>
  </cols>
  <sheetData>
    <row r="1" spans="1:6" ht="15.75" x14ac:dyDescent="0.25">
      <c r="A1" s="42" t="s">
        <v>66</v>
      </c>
      <c r="B1" s="127"/>
      <c r="C1" s="4"/>
      <c r="D1" s="4"/>
      <c r="E1" s="165"/>
      <c r="F1" s="166"/>
    </row>
    <row r="2" spans="1:6" ht="15.75" x14ac:dyDescent="0.25">
      <c r="A2" s="42"/>
      <c r="B2" s="4"/>
      <c r="C2" s="174"/>
      <c r="D2" s="4"/>
      <c r="E2" s="165"/>
      <c r="F2" s="166"/>
    </row>
    <row r="3" spans="1:6" x14ac:dyDescent="0.2">
      <c r="A3" s="161" t="str">
        <f>Threshold!$A$5</f>
        <v xml:space="preserve">Name: </v>
      </c>
      <c r="B3" s="4" t="str">
        <f>IF(Threshold!B5="","",Threshold!B5)</f>
        <v/>
      </c>
      <c r="C3" s="187" t="str">
        <f>Threshold!$C$5</f>
        <v xml:space="preserve">Date: </v>
      </c>
      <c r="D3" s="4" t="str">
        <f>IF(Threshold!D5="","",Threshold!D5)</f>
        <v/>
      </c>
      <c r="E3" s="165"/>
      <c r="F3" s="166"/>
    </row>
    <row r="4" spans="1:6" x14ac:dyDescent="0.2">
      <c r="A4" s="161" t="str">
        <f>Threshold!$A$6</f>
        <v>CSP:</v>
      </c>
      <c r="B4" s="4" t="str">
        <f>IF(Threshold!B6="","",Threshold!B6)</f>
        <v/>
      </c>
      <c r="C4" s="187" t="str">
        <f>Threshold!$C$6</f>
        <v xml:space="preserve">CDDO: </v>
      </c>
      <c r="D4" s="4" t="str">
        <f>IF(Threshold!D6="","",Threshold!D6)</f>
        <v/>
      </c>
      <c r="E4" s="165"/>
      <c r="F4" s="166"/>
    </row>
    <row r="5" spans="1:6" ht="38.25" customHeight="1" x14ac:dyDescent="0.2">
      <c r="A5" s="168"/>
      <c r="B5" s="167" t="s">
        <v>73</v>
      </c>
      <c r="C5" s="229" t="s">
        <v>65</v>
      </c>
      <c r="D5" s="230"/>
      <c r="E5"/>
    </row>
    <row r="6" spans="1:6" x14ac:dyDescent="0.2">
      <c r="A6" s="125" t="s">
        <v>62</v>
      </c>
      <c r="B6" s="129"/>
      <c r="C6" s="231"/>
      <c r="D6" s="228"/>
      <c r="E6"/>
    </row>
    <row r="7" spans="1:6" x14ac:dyDescent="0.2">
      <c r="A7" s="126">
        <v>4.1666666666666699E-2</v>
      </c>
      <c r="B7" s="130"/>
      <c r="C7" s="231"/>
      <c r="D7" s="228"/>
      <c r="E7"/>
    </row>
    <row r="8" spans="1:6" x14ac:dyDescent="0.2">
      <c r="A8" s="126">
        <v>8.3333333333333301E-2</v>
      </c>
      <c r="B8" s="130"/>
      <c r="C8" s="231"/>
      <c r="D8" s="228"/>
      <c r="E8"/>
    </row>
    <row r="9" spans="1:6" x14ac:dyDescent="0.2">
      <c r="A9" s="126">
        <v>0.125</v>
      </c>
      <c r="B9" s="130"/>
      <c r="C9" s="231"/>
      <c r="D9" s="228"/>
      <c r="E9"/>
    </row>
    <row r="10" spans="1:6" x14ac:dyDescent="0.2">
      <c r="A10" s="126">
        <v>0.16666666666666699</v>
      </c>
      <c r="B10" s="130"/>
      <c r="C10" s="231"/>
      <c r="D10" s="228"/>
      <c r="E10"/>
    </row>
    <row r="11" spans="1:6" x14ac:dyDescent="0.2">
      <c r="A11" s="126">
        <v>0.20833333333333401</v>
      </c>
      <c r="B11" s="130"/>
      <c r="C11" s="231"/>
      <c r="D11" s="228"/>
      <c r="E11"/>
    </row>
    <row r="12" spans="1:6" x14ac:dyDescent="0.2">
      <c r="A12" s="126">
        <v>0.25</v>
      </c>
      <c r="B12" s="130"/>
      <c r="C12" s="231"/>
      <c r="D12" s="228"/>
      <c r="E12"/>
    </row>
    <row r="13" spans="1:6" x14ac:dyDescent="0.2">
      <c r="A13" s="126">
        <v>0.29166666666666702</v>
      </c>
      <c r="B13" s="130"/>
      <c r="C13" s="231"/>
      <c r="D13" s="228"/>
      <c r="E13"/>
    </row>
    <row r="14" spans="1:6" x14ac:dyDescent="0.2">
      <c r="A14" s="126">
        <v>0.33333333333333398</v>
      </c>
      <c r="B14" s="130"/>
      <c r="C14" s="231"/>
      <c r="D14" s="228"/>
      <c r="E14"/>
    </row>
    <row r="15" spans="1:6" x14ac:dyDescent="0.2">
      <c r="A15" s="126">
        <v>0.375</v>
      </c>
      <c r="B15" s="129"/>
      <c r="C15" s="231"/>
      <c r="D15" s="228"/>
      <c r="E15"/>
    </row>
    <row r="16" spans="1:6" x14ac:dyDescent="0.2">
      <c r="A16" s="126">
        <v>0.41666666666666702</v>
      </c>
      <c r="B16" s="129"/>
      <c r="C16" s="231"/>
      <c r="D16" s="228"/>
      <c r="E16"/>
    </row>
    <row r="17" spans="1:5" x14ac:dyDescent="0.2">
      <c r="A17" s="126">
        <v>0.45833333333333398</v>
      </c>
      <c r="B17" s="129"/>
      <c r="C17" s="231"/>
      <c r="D17" s="228"/>
      <c r="E17"/>
    </row>
    <row r="18" spans="1:5" x14ac:dyDescent="0.2">
      <c r="A18" s="126" t="s">
        <v>63</v>
      </c>
      <c r="B18" s="129"/>
      <c r="C18" s="231"/>
      <c r="D18" s="228"/>
      <c r="E18"/>
    </row>
    <row r="19" spans="1:5" x14ac:dyDescent="0.2">
      <c r="A19" s="126">
        <v>0.54166666666666696</v>
      </c>
      <c r="B19" s="129"/>
      <c r="C19" s="231"/>
      <c r="D19" s="228"/>
      <c r="E19"/>
    </row>
    <row r="20" spans="1:5" x14ac:dyDescent="0.2">
      <c r="A20" s="126">
        <v>0.58333333333333404</v>
      </c>
      <c r="B20" s="129"/>
      <c r="C20" s="231"/>
      <c r="D20" s="228"/>
      <c r="E20"/>
    </row>
    <row r="21" spans="1:5" x14ac:dyDescent="0.2">
      <c r="A21" s="126">
        <v>0.625</v>
      </c>
      <c r="B21" s="129"/>
      <c r="C21" s="231"/>
      <c r="D21" s="228"/>
      <c r="E21"/>
    </row>
    <row r="22" spans="1:5" x14ac:dyDescent="0.2">
      <c r="A22" s="126">
        <v>0.66666666666666696</v>
      </c>
      <c r="B22" s="130"/>
      <c r="C22" s="231"/>
      <c r="D22" s="228"/>
      <c r="E22"/>
    </row>
    <row r="23" spans="1:5" x14ac:dyDescent="0.2">
      <c r="A23" s="126">
        <v>0.70833333333333404</v>
      </c>
      <c r="B23" s="130"/>
      <c r="C23" s="231"/>
      <c r="D23" s="228"/>
      <c r="E23"/>
    </row>
    <row r="24" spans="1:5" x14ac:dyDescent="0.2">
      <c r="A24" s="126">
        <v>0.75</v>
      </c>
      <c r="B24" s="130"/>
      <c r="C24" s="231"/>
      <c r="D24" s="228"/>
      <c r="E24"/>
    </row>
    <row r="25" spans="1:5" x14ac:dyDescent="0.2">
      <c r="A25" s="126">
        <v>0.79166666666666696</v>
      </c>
      <c r="B25" s="130"/>
      <c r="C25" s="231"/>
      <c r="D25" s="228"/>
      <c r="E25"/>
    </row>
    <row r="26" spans="1:5" x14ac:dyDescent="0.2">
      <c r="A26" s="126">
        <v>0.83333333333333404</v>
      </c>
      <c r="B26" s="130"/>
      <c r="C26" s="231"/>
      <c r="D26" s="228"/>
      <c r="E26"/>
    </row>
    <row r="27" spans="1:5" x14ac:dyDescent="0.2">
      <c r="A27" s="126">
        <v>0.875</v>
      </c>
      <c r="B27" s="130"/>
      <c r="C27" s="231"/>
      <c r="D27" s="228"/>
      <c r="E27"/>
    </row>
    <row r="28" spans="1:5" x14ac:dyDescent="0.2">
      <c r="A28" s="126">
        <v>0.91666666666666696</v>
      </c>
      <c r="B28" s="130"/>
      <c r="C28" s="231"/>
      <c r="D28" s="228"/>
      <c r="E28"/>
    </row>
    <row r="29" spans="1:5" x14ac:dyDescent="0.2">
      <c r="A29" s="126">
        <v>0.95833333333333404</v>
      </c>
      <c r="B29" s="130"/>
      <c r="C29" s="231"/>
      <c r="D29" s="228"/>
      <c r="E29"/>
    </row>
    <row r="30" spans="1:5" x14ac:dyDescent="0.2">
      <c r="A30" s="131" t="s">
        <v>64</v>
      </c>
      <c r="B30" s="132">
        <f>SUM(B6:B29)*5</f>
        <v>0</v>
      </c>
      <c r="D30"/>
      <c r="E30"/>
    </row>
    <row r="31" spans="1:5" s="164" customFormat="1" ht="6" customHeight="1" x14ac:dyDescent="0.2">
      <c r="A31" s="162"/>
      <c r="B31" s="163"/>
      <c r="D31" s="162"/>
      <c r="E31" s="163"/>
    </row>
    <row r="32" spans="1:5" s="164" customFormat="1" ht="6" customHeight="1" x14ac:dyDescent="0.2">
      <c r="A32" s="162"/>
      <c r="B32" s="163"/>
      <c r="D32" s="162"/>
      <c r="E32" s="163"/>
    </row>
    <row r="33" spans="1:5" ht="36" customHeight="1" x14ac:dyDescent="0.2">
      <c r="A33" s="131"/>
      <c r="B33" s="167" t="s">
        <v>74</v>
      </c>
      <c r="C33" s="229" t="s">
        <v>65</v>
      </c>
      <c r="D33" s="230"/>
      <c r="E33" s="163"/>
    </row>
    <row r="34" spans="1:5" x14ac:dyDescent="0.2">
      <c r="A34" s="125" t="s">
        <v>62</v>
      </c>
      <c r="B34" s="128"/>
      <c r="C34" s="227"/>
      <c r="D34" s="228"/>
      <c r="E34" s="163"/>
    </row>
    <row r="35" spans="1:5" x14ac:dyDescent="0.2">
      <c r="A35" s="126">
        <v>4.1666666666666699E-2</v>
      </c>
      <c r="B35" s="128"/>
      <c r="C35" s="227"/>
      <c r="D35" s="228"/>
      <c r="E35" s="163"/>
    </row>
    <row r="36" spans="1:5" x14ac:dyDescent="0.2">
      <c r="A36" s="126">
        <v>8.3333333333333301E-2</v>
      </c>
      <c r="B36" s="128"/>
      <c r="C36" s="227"/>
      <c r="D36" s="228"/>
      <c r="E36" s="163"/>
    </row>
    <row r="37" spans="1:5" x14ac:dyDescent="0.2">
      <c r="A37" s="126">
        <v>0.125</v>
      </c>
      <c r="B37" s="128"/>
      <c r="C37" s="227"/>
      <c r="D37" s="228"/>
      <c r="E37" s="163"/>
    </row>
    <row r="38" spans="1:5" x14ac:dyDescent="0.2">
      <c r="A38" s="126">
        <v>0.16666666666666699</v>
      </c>
      <c r="B38" s="128"/>
      <c r="C38" s="227"/>
      <c r="D38" s="228"/>
      <c r="E38" s="163"/>
    </row>
    <row r="39" spans="1:5" x14ac:dyDescent="0.2">
      <c r="A39" s="126">
        <v>0.20833333333333401</v>
      </c>
      <c r="B39" s="128"/>
      <c r="C39" s="227"/>
      <c r="D39" s="228"/>
      <c r="E39" s="163"/>
    </row>
    <row r="40" spans="1:5" x14ac:dyDescent="0.2">
      <c r="A40" s="126">
        <v>0.25</v>
      </c>
      <c r="B40" s="202"/>
      <c r="C40" s="227"/>
      <c r="D40" s="228"/>
      <c r="E40" s="163"/>
    </row>
    <row r="41" spans="1:5" x14ac:dyDescent="0.2">
      <c r="A41" s="126">
        <v>0.29166666666666702</v>
      </c>
      <c r="B41" s="128"/>
      <c r="C41" s="227"/>
      <c r="D41" s="228"/>
      <c r="E41" s="163"/>
    </row>
    <row r="42" spans="1:5" x14ac:dyDescent="0.2">
      <c r="A42" s="126">
        <v>0.33333333333333398</v>
      </c>
      <c r="B42" s="128"/>
      <c r="C42" s="227"/>
      <c r="D42" s="228"/>
      <c r="E42" s="163"/>
    </row>
    <row r="43" spans="1:5" x14ac:dyDescent="0.2">
      <c r="A43" s="126">
        <v>0.375</v>
      </c>
      <c r="B43" s="128"/>
      <c r="C43" s="227"/>
      <c r="D43" s="228"/>
      <c r="E43" s="163"/>
    </row>
    <row r="44" spans="1:5" x14ac:dyDescent="0.2">
      <c r="A44" s="126">
        <v>0.41666666666666702</v>
      </c>
      <c r="B44" s="128"/>
      <c r="C44" s="227"/>
      <c r="D44" s="228"/>
      <c r="E44" s="163"/>
    </row>
    <row r="45" spans="1:5" x14ac:dyDescent="0.2">
      <c r="A45" s="126">
        <v>0.45833333333333398</v>
      </c>
      <c r="B45" s="128"/>
      <c r="C45" s="227"/>
      <c r="D45" s="228"/>
      <c r="E45" s="163"/>
    </row>
    <row r="46" spans="1:5" x14ac:dyDescent="0.2">
      <c r="A46" s="126" t="s">
        <v>63</v>
      </c>
      <c r="B46" s="128"/>
      <c r="C46" s="227"/>
      <c r="D46" s="228"/>
      <c r="E46" s="163"/>
    </row>
    <row r="47" spans="1:5" x14ac:dyDescent="0.2">
      <c r="A47" s="126">
        <v>0.54166666666666696</v>
      </c>
      <c r="B47" s="128"/>
      <c r="C47" s="227"/>
      <c r="D47" s="228"/>
      <c r="E47" s="163"/>
    </row>
    <row r="48" spans="1:5" x14ac:dyDescent="0.2">
      <c r="A48" s="126">
        <v>0.58333333333333404</v>
      </c>
      <c r="B48" s="128"/>
      <c r="C48" s="227"/>
      <c r="D48" s="228"/>
      <c r="E48" s="163"/>
    </row>
    <row r="49" spans="1:5" x14ac:dyDescent="0.2">
      <c r="A49" s="126">
        <v>0.625</v>
      </c>
      <c r="B49" s="128"/>
      <c r="C49" s="227"/>
      <c r="D49" s="228"/>
      <c r="E49" s="163"/>
    </row>
    <row r="50" spans="1:5" x14ac:dyDescent="0.2">
      <c r="A50" s="126">
        <v>0.66666666666666696</v>
      </c>
      <c r="B50" s="128"/>
      <c r="C50" s="227"/>
      <c r="D50" s="228"/>
      <c r="E50" s="163"/>
    </row>
    <row r="51" spans="1:5" x14ac:dyDescent="0.2">
      <c r="A51" s="126">
        <v>0.70833333333333404</v>
      </c>
      <c r="B51" s="128"/>
      <c r="C51" s="227"/>
      <c r="D51" s="228"/>
      <c r="E51" s="163"/>
    </row>
    <row r="52" spans="1:5" x14ac:dyDescent="0.2">
      <c r="A52" s="126">
        <v>0.75</v>
      </c>
      <c r="B52" s="128"/>
      <c r="C52" s="227"/>
      <c r="D52" s="228"/>
      <c r="E52" s="163"/>
    </row>
    <row r="53" spans="1:5" x14ac:dyDescent="0.2">
      <c r="A53" s="126">
        <v>0.79166666666666696</v>
      </c>
      <c r="B53" s="128"/>
      <c r="C53" s="227"/>
      <c r="D53" s="228"/>
      <c r="E53" s="163"/>
    </row>
    <row r="54" spans="1:5" x14ac:dyDescent="0.2">
      <c r="A54" s="126">
        <v>0.83333333333333404</v>
      </c>
      <c r="B54" s="128"/>
      <c r="C54" s="227"/>
      <c r="D54" s="228"/>
      <c r="E54" s="163"/>
    </row>
    <row r="55" spans="1:5" x14ac:dyDescent="0.2">
      <c r="A55" s="126">
        <v>0.875</v>
      </c>
      <c r="B55" s="128"/>
      <c r="C55" s="227"/>
      <c r="D55" s="228"/>
      <c r="E55" s="163"/>
    </row>
    <row r="56" spans="1:5" x14ac:dyDescent="0.2">
      <c r="A56" s="126">
        <v>0.91666666666666696</v>
      </c>
      <c r="B56" s="128"/>
      <c r="C56" s="227"/>
      <c r="D56" s="228"/>
      <c r="E56" s="163"/>
    </row>
    <row r="57" spans="1:5" x14ac:dyDescent="0.2">
      <c r="A57" s="126">
        <v>0.95833333333333404</v>
      </c>
      <c r="B57" s="128"/>
      <c r="C57" s="227"/>
      <c r="D57" s="228"/>
      <c r="E57" s="163"/>
    </row>
    <row r="58" spans="1:5" x14ac:dyDescent="0.2">
      <c r="A58" s="133" t="s">
        <v>64</v>
      </c>
      <c r="B58" s="132">
        <f>SUM(B34:B57)*2</f>
        <v>0</v>
      </c>
      <c r="D58" s="162"/>
      <c r="E58" s="163"/>
    </row>
    <row r="59" spans="1:5" s="164" customFormat="1" x14ac:dyDescent="0.2">
      <c r="A59" s="162"/>
      <c r="B59" s="163"/>
      <c r="D59" s="162"/>
      <c r="E59" s="163"/>
    </row>
    <row r="60" spans="1:5" ht="13.5" thickBot="1" x14ac:dyDescent="0.25"/>
    <row r="61" spans="1:5" x14ac:dyDescent="0.2">
      <c r="A61" s="156" t="s">
        <v>71</v>
      </c>
      <c r="B61" s="157">
        <f>B30+B58</f>
        <v>0</v>
      </c>
    </row>
    <row r="62" spans="1:5" ht="13.5" thickBot="1" x14ac:dyDescent="0.25">
      <c r="A62" s="158" t="s">
        <v>72</v>
      </c>
      <c r="B62" s="159">
        <f>(B61*52)/260</f>
        <v>0</v>
      </c>
    </row>
  </sheetData>
  <sheetProtection password="C82F" sheet="1" objects="1" scenarios="1"/>
  <mergeCells count="50">
    <mergeCell ref="C18:D18"/>
    <mergeCell ref="C6:D6"/>
    <mergeCell ref="C5:D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3:D33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57:D57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pane ySplit="4" topLeftCell="A5" activePane="bottomLeft" state="frozen"/>
      <selection pane="bottomLeft" activeCell="F7" sqref="F7"/>
    </sheetView>
  </sheetViews>
  <sheetFormatPr defaultRowHeight="12.75" x14ac:dyDescent="0.2"/>
  <cols>
    <col min="1" max="1" width="26.85546875" customWidth="1"/>
    <col min="2" max="2" width="7.7109375" customWidth="1"/>
    <col min="3" max="3" width="33.140625" customWidth="1"/>
    <col min="4" max="4" width="28" customWidth="1"/>
    <col min="5" max="5" width="16.5703125" style="164" customWidth="1"/>
    <col min="6" max="6" width="45.7109375" style="164" customWidth="1"/>
    <col min="257" max="257" width="16" customWidth="1"/>
    <col min="258" max="258" width="16.140625" customWidth="1"/>
    <col min="259" max="259" width="16.7109375" customWidth="1"/>
    <col min="261" max="261" width="13" customWidth="1"/>
    <col min="262" max="262" width="19.28515625" customWidth="1"/>
    <col min="513" max="513" width="16" customWidth="1"/>
    <col min="514" max="514" width="16.140625" customWidth="1"/>
    <col min="515" max="515" width="16.7109375" customWidth="1"/>
    <col min="517" max="517" width="13" customWidth="1"/>
    <col min="518" max="518" width="19.28515625" customWidth="1"/>
    <col min="769" max="769" width="16" customWidth="1"/>
    <col min="770" max="770" width="16.140625" customWidth="1"/>
    <col min="771" max="771" width="16.7109375" customWidth="1"/>
    <col min="773" max="773" width="13" customWidth="1"/>
    <col min="774" max="774" width="19.28515625" customWidth="1"/>
    <col min="1025" max="1025" width="16" customWidth="1"/>
    <col min="1026" max="1026" width="16.140625" customWidth="1"/>
    <col min="1027" max="1027" width="16.7109375" customWidth="1"/>
    <col min="1029" max="1029" width="13" customWidth="1"/>
    <col min="1030" max="1030" width="19.28515625" customWidth="1"/>
    <col min="1281" max="1281" width="16" customWidth="1"/>
    <col min="1282" max="1282" width="16.140625" customWidth="1"/>
    <col min="1283" max="1283" width="16.7109375" customWidth="1"/>
    <col min="1285" max="1285" width="13" customWidth="1"/>
    <col min="1286" max="1286" width="19.28515625" customWidth="1"/>
    <col min="1537" max="1537" width="16" customWidth="1"/>
    <col min="1538" max="1538" width="16.140625" customWidth="1"/>
    <col min="1539" max="1539" width="16.7109375" customWidth="1"/>
    <col min="1541" max="1541" width="13" customWidth="1"/>
    <col min="1542" max="1542" width="19.28515625" customWidth="1"/>
    <col min="1793" max="1793" width="16" customWidth="1"/>
    <col min="1794" max="1794" width="16.140625" customWidth="1"/>
    <col min="1795" max="1795" width="16.7109375" customWidth="1"/>
    <col min="1797" max="1797" width="13" customWidth="1"/>
    <col min="1798" max="1798" width="19.28515625" customWidth="1"/>
    <col min="2049" max="2049" width="16" customWidth="1"/>
    <col min="2050" max="2050" width="16.140625" customWidth="1"/>
    <col min="2051" max="2051" width="16.7109375" customWidth="1"/>
    <col min="2053" max="2053" width="13" customWidth="1"/>
    <col min="2054" max="2054" width="19.28515625" customWidth="1"/>
    <col min="2305" max="2305" width="16" customWidth="1"/>
    <col min="2306" max="2306" width="16.140625" customWidth="1"/>
    <col min="2307" max="2307" width="16.7109375" customWidth="1"/>
    <col min="2309" max="2309" width="13" customWidth="1"/>
    <col min="2310" max="2310" width="19.28515625" customWidth="1"/>
    <col min="2561" max="2561" width="16" customWidth="1"/>
    <col min="2562" max="2562" width="16.140625" customWidth="1"/>
    <col min="2563" max="2563" width="16.7109375" customWidth="1"/>
    <col min="2565" max="2565" width="13" customWidth="1"/>
    <col min="2566" max="2566" width="19.28515625" customWidth="1"/>
    <col min="2817" max="2817" width="16" customWidth="1"/>
    <col min="2818" max="2818" width="16.140625" customWidth="1"/>
    <col min="2819" max="2819" width="16.7109375" customWidth="1"/>
    <col min="2821" max="2821" width="13" customWidth="1"/>
    <col min="2822" max="2822" width="19.28515625" customWidth="1"/>
    <col min="3073" max="3073" width="16" customWidth="1"/>
    <col min="3074" max="3074" width="16.140625" customWidth="1"/>
    <col min="3075" max="3075" width="16.7109375" customWidth="1"/>
    <col min="3077" max="3077" width="13" customWidth="1"/>
    <col min="3078" max="3078" width="19.28515625" customWidth="1"/>
    <col min="3329" max="3329" width="16" customWidth="1"/>
    <col min="3330" max="3330" width="16.140625" customWidth="1"/>
    <col min="3331" max="3331" width="16.7109375" customWidth="1"/>
    <col min="3333" max="3333" width="13" customWidth="1"/>
    <col min="3334" max="3334" width="19.28515625" customWidth="1"/>
    <col min="3585" max="3585" width="16" customWidth="1"/>
    <col min="3586" max="3586" width="16.140625" customWidth="1"/>
    <col min="3587" max="3587" width="16.7109375" customWidth="1"/>
    <col min="3589" max="3589" width="13" customWidth="1"/>
    <col min="3590" max="3590" width="19.28515625" customWidth="1"/>
    <col min="3841" max="3841" width="16" customWidth="1"/>
    <col min="3842" max="3842" width="16.140625" customWidth="1"/>
    <col min="3843" max="3843" width="16.7109375" customWidth="1"/>
    <col min="3845" max="3845" width="13" customWidth="1"/>
    <col min="3846" max="3846" width="19.28515625" customWidth="1"/>
    <col min="4097" max="4097" width="16" customWidth="1"/>
    <col min="4098" max="4098" width="16.140625" customWidth="1"/>
    <col min="4099" max="4099" width="16.7109375" customWidth="1"/>
    <col min="4101" max="4101" width="13" customWidth="1"/>
    <col min="4102" max="4102" width="19.28515625" customWidth="1"/>
    <col min="4353" max="4353" width="16" customWidth="1"/>
    <col min="4354" max="4354" width="16.140625" customWidth="1"/>
    <col min="4355" max="4355" width="16.7109375" customWidth="1"/>
    <col min="4357" max="4357" width="13" customWidth="1"/>
    <col min="4358" max="4358" width="19.28515625" customWidth="1"/>
    <col min="4609" max="4609" width="16" customWidth="1"/>
    <col min="4610" max="4610" width="16.140625" customWidth="1"/>
    <col min="4611" max="4611" width="16.7109375" customWidth="1"/>
    <col min="4613" max="4613" width="13" customWidth="1"/>
    <col min="4614" max="4614" width="19.28515625" customWidth="1"/>
    <col min="4865" max="4865" width="16" customWidth="1"/>
    <col min="4866" max="4866" width="16.140625" customWidth="1"/>
    <col min="4867" max="4867" width="16.7109375" customWidth="1"/>
    <col min="4869" max="4869" width="13" customWidth="1"/>
    <col min="4870" max="4870" width="19.28515625" customWidth="1"/>
    <col min="5121" max="5121" width="16" customWidth="1"/>
    <col min="5122" max="5122" width="16.140625" customWidth="1"/>
    <col min="5123" max="5123" width="16.7109375" customWidth="1"/>
    <col min="5125" max="5125" width="13" customWidth="1"/>
    <col min="5126" max="5126" width="19.28515625" customWidth="1"/>
    <col min="5377" max="5377" width="16" customWidth="1"/>
    <col min="5378" max="5378" width="16.140625" customWidth="1"/>
    <col min="5379" max="5379" width="16.7109375" customWidth="1"/>
    <col min="5381" max="5381" width="13" customWidth="1"/>
    <col min="5382" max="5382" width="19.28515625" customWidth="1"/>
    <col min="5633" max="5633" width="16" customWidth="1"/>
    <col min="5634" max="5634" width="16.140625" customWidth="1"/>
    <col min="5635" max="5635" width="16.7109375" customWidth="1"/>
    <col min="5637" max="5637" width="13" customWidth="1"/>
    <col min="5638" max="5638" width="19.28515625" customWidth="1"/>
    <col min="5889" max="5889" width="16" customWidth="1"/>
    <col min="5890" max="5890" width="16.140625" customWidth="1"/>
    <col min="5891" max="5891" width="16.7109375" customWidth="1"/>
    <col min="5893" max="5893" width="13" customWidth="1"/>
    <col min="5894" max="5894" width="19.28515625" customWidth="1"/>
    <col min="6145" max="6145" width="16" customWidth="1"/>
    <col min="6146" max="6146" width="16.140625" customWidth="1"/>
    <col min="6147" max="6147" width="16.7109375" customWidth="1"/>
    <col min="6149" max="6149" width="13" customWidth="1"/>
    <col min="6150" max="6150" width="19.28515625" customWidth="1"/>
    <col min="6401" max="6401" width="16" customWidth="1"/>
    <col min="6402" max="6402" width="16.140625" customWidth="1"/>
    <col min="6403" max="6403" width="16.7109375" customWidth="1"/>
    <col min="6405" max="6405" width="13" customWidth="1"/>
    <col min="6406" max="6406" width="19.28515625" customWidth="1"/>
    <col min="6657" max="6657" width="16" customWidth="1"/>
    <col min="6658" max="6658" width="16.140625" customWidth="1"/>
    <col min="6659" max="6659" width="16.7109375" customWidth="1"/>
    <col min="6661" max="6661" width="13" customWidth="1"/>
    <col min="6662" max="6662" width="19.28515625" customWidth="1"/>
    <col min="6913" max="6913" width="16" customWidth="1"/>
    <col min="6914" max="6914" width="16.140625" customWidth="1"/>
    <col min="6915" max="6915" width="16.7109375" customWidth="1"/>
    <col min="6917" max="6917" width="13" customWidth="1"/>
    <col min="6918" max="6918" width="19.28515625" customWidth="1"/>
    <col min="7169" max="7169" width="16" customWidth="1"/>
    <col min="7170" max="7170" width="16.140625" customWidth="1"/>
    <col min="7171" max="7171" width="16.7109375" customWidth="1"/>
    <col min="7173" max="7173" width="13" customWidth="1"/>
    <col min="7174" max="7174" width="19.28515625" customWidth="1"/>
    <col min="7425" max="7425" width="16" customWidth="1"/>
    <col min="7426" max="7426" width="16.140625" customWidth="1"/>
    <col min="7427" max="7427" width="16.7109375" customWidth="1"/>
    <col min="7429" max="7429" width="13" customWidth="1"/>
    <col min="7430" max="7430" width="19.28515625" customWidth="1"/>
    <col min="7681" max="7681" width="16" customWidth="1"/>
    <col min="7682" max="7682" width="16.140625" customWidth="1"/>
    <col min="7683" max="7683" width="16.7109375" customWidth="1"/>
    <col min="7685" max="7685" width="13" customWidth="1"/>
    <col min="7686" max="7686" width="19.28515625" customWidth="1"/>
    <col min="7937" max="7937" width="16" customWidth="1"/>
    <col min="7938" max="7938" width="16.140625" customWidth="1"/>
    <col min="7939" max="7939" width="16.7109375" customWidth="1"/>
    <col min="7941" max="7941" width="13" customWidth="1"/>
    <col min="7942" max="7942" width="19.28515625" customWidth="1"/>
    <col min="8193" max="8193" width="16" customWidth="1"/>
    <col min="8194" max="8194" width="16.140625" customWidth="1"/>
    <col min="8195" max="8195" width="16.7109375" customWidth="1"/>
    <col min="8197" max="8197" width="13" customWidth="1"/>
    <col min="8198" max="8198" width="19.28515625" customWidth="1"/>
    <col min="8449" max="8449" width="16" customWidth="1"/>
    <col min="8450" max="8450" width="16.140625" customWidth="1"/>
    <col min="8451" max="8451" width="16.7109375" customWidth="1"/>
    <col min="8453" max="8453" width="13" customWidth="1"/>
    <col min="8454" max="8454" width="19.28515625" customWidth="1"/>
    <col min="8705" max="8705" width="16" customWidth="1"/>
    <col min="8706" max="8706" width="16.140625" customWidth="1"/>
    <col min="8707" max="8707" width="16.7109375" customWidth="1"/>
    <col min="8709" max="8709" width="13" customWidth="1"/>
    <col min="8710" max="8710" width="19.28515625" customWidth="1"/>
    <col min="8961" max="8961" width="16" customWidth="1"/>
    <col min="8962" max="8962" width="16.140625" customWidth="1"/>
    <col min="8963" max="8963" width="16.7109375" customWidth="1"/>
    <col min="8965" max="8965" width="13" customWidth="1"/>
    <col min="8966" max="8966" width="19.28515625" customWidth="1"/>
    <col min="9217" max="9217" width="16" customWidth="1"/>
    <col min="9218" max="9218" width="16.140625" customWidth="1"/>
    <col min="9219" max="9219" width="16.7109375" customWidth="1"/>
    <col min="9221" max="9221" width="13" customWidth="1"/>
    <col min="9222" max="9222" width="19.28515625" customWidth="1"/>
    <col min="9473" max="9473" width="16" customWidth="1"/>
    <col min="9474" max="9474" width="16.140625" customWidth="1"/>
    <col min="9475" max="9475" width="16.7109375" customWidth="1"/>
    <col min="9477" max="9477" width="13" customWidth="1"/>
    <col min="9478" max="9478" width="19.28515625" customWidth="1"/>
    <col min="9729" max="9729" width="16" customWidth="1"/>
    <col min="9730" max="9730" width="16.140625" customWidth="1"/>
    <col min="9731" max="9731" width="16.7109375" customWidth="1"/>
    <col min="9733" max="9733" width="13" customWidth="1"/>
    <col min="9734" max="9734" width="19.28515625" customWidth="1"/>
    <col min="9985" max="9985" width="16" customWidth="1"/>
    <col min="9986" max="9986" width="16.140625" customWidth="1"/>
    <col min="9987" max="9987" width="16.7109375" customWidth="1"/>
    <col min="9989" max="9989" width="13" customWidth="1"/>
    <col min="9990" max="9990" width="19.28515625" customWidth="1"/>
    <col min="10241" max="10241" width="16" customWidth="1"/>
    <col min="10242" max="10242" width="16.140625" customWidth="1"/>
    <col min="10243" max="10243" width="16.7109375" customWidth="1"/>
    <col min="10245" max="10245" width="13" customWidth="1"/>
    <col min="10246" max="10246" width="19.28515625" customWidth="1"/>
    <col min="10497" max="10497" width="16" customWidth="1"/>
    <col min="10498" max="10498" width="16.140625" customWidth="1"/>
    <col min="10499" max="10499" width="16.7109375" customWidth="1"/>
    <col min="10501" max="10501" width="13" customWidth="1"/>
    <col min="10502" max="10502" width="19.28515625" customWidth="1"/>
    <col min="10753" max="10753" width="16" customWidth="1"/>
    <col min="10754" max="10754" width="16.140625" customWidth="1"/>
    <col min="10755" max="10755" width="16.7109375" customWidth="1"/>
    <col min="10757" max="10757" width="13" customWidth="1"/>
    <col min="10758" max="10758" width="19.28515625" customWidth="1"/>
    <col min="11009" max="11009" width="16" customWidth="1"/>
    <col min="11010" max="11010" width="16.140625" customWidth="1"/>
    <col min="11011" max="11011" width="16.7109375" customWidth="1"/>
    <col min="11013" max="11013" width="13" customWidth="1"/>
    <col min="11014" max="11014" width="19.28515625" customWidth="1"/>
    <col min="11265" max="11265" width="16" customWidth="1"/>
    <col min="11266" max="11266" width="16.140625" customWidth="1"/>
    <col min="11267" max="11267" width="16.7109375" customWidth="1"/>
    <col min="11269" max="11269" width="13" customWidth="1"/>
    <col min="11270" max="11270" width="19.28515625" customWidth="1"/>
    <col min="11521" max="11521" width="16" customWidth="1"/>
    <col min="11522" max="11522" width="16.140625" customWidth="1"/>
    <col min="11523" max="11523" width="16.7109375" customWidth="1"/>
    <col min="11525" max="11525" width="13" customWidth="1"/>
    <col min="11526" max="11526" width="19.28515625" customWidth="1"/>
    <col min="11777" max="11777" width="16" customWidth="1"/>
    <col min="11778" max="11778" width="16.140625" customWidth="1"/>
    <col min="11779" max="11779" width="16.7109375" customWidth="1"/>
    <col min="11781" max="11781" width="13" customWidth="1"/>
    <col min="11782" max="11782" width="19.28515625" customWidth="1"/>
    <col min="12033" max="12033" width="16" customWidth="1"/>
    <col min="12034" max="12034" width="16.140625" customWidth="1"/>
    <col min="12035" max="12035" width="16.7109375" customWidth="1"/>
    <col min="12037" max="12037" width="13" customWidth="1"/>
    <col min="12038" max="12038" width="19.28515625" customWidth="1"/>
    <col min="12289" max="12289" width="16" customWidth="1"/>
    <col min="12290" max="12290" width="16.140625" customWidth="1"/>
    <col min="12291" max="12291" width="16.7109375" customWidth="1"/>
    <col min="12293" max="12293" width="13" customWidth="1"/>
    <col min="12294" max="12294" width="19.28515625" customWidth="1"/>
    <col min="12545" max="12545" width="16" customWidth="1"/>
    <col min="12546" max="12546" width="16.140625" customWidth="1"/>
    <col min="12547" max="12547" width="16.7109375" customWidth="1"/>
    <col min="12549" max="12549" width="13" customWidth="1"/>
    <col min="12550" max="12550" width="19.28515625" customWidth="1"/>
    <col min="12801" max="12801" width="16" customWidth="1"/>
    <col min="12802" max="12802" width="16.140625" customWidth="1"/>
    <col min="12803" max="12803" width="16.7109375" customWidth="1"/>
    <col min="12805" max="12805" width="13" customWidth="1"/>
    <col min="12806" max="12806" width="19.28515625" customWidth="1"/>
    <col min="13057" max="13057" width="16" customWidth="1"/>
    <col min="13058" max="13058" width="16.140625" customWidth="1"/>
    <col min="13059" max="13059" width="16.7109375" customWidth="1"/>
    <col min="13061" max="13061" width="13" customWidth="1"/>
    <col min="13062" max="13062" width="19.28515625" customWidth="1"/>
    <col min="13313" max="13313" width="16" customWidth="1"/>
    <col min="13314" max="13314" width="16.140625" customWidth="1"/>
    <col min="13315" max="13315" width="16.7109375" customWidth="1"/>
    <col min="13317" max="13317" width="13" customWidth="1"/>
    <col min="13318" max="13318" width="19.28515625" customWidth="1"/>
    <col min="13569" max="13569" width="16" customWidth="1"/>
    <col min="13570" max="13570" width="16.140625" customWidth="1"/>
    <col min="13571" max="13571" width="16.7109375" customWidth="1"/>
    <col min="13573" max="13573" width="13" customWidth="1"/>
    <col min="13574" max="13574" width="19.28515625" customWidth="1"/>
    <col min="13825" max="13825" width="16" customWidth="1"/>
    <col min="13826" max="13826" width="16.140625" customWidth="1"/>
    <col min="13827" max="13827" width="16.7109375" customWidth="1"/>
    <col min="13829" max="13829" width="13" customWidth="1"/>
    <col min="13830" max="13830" width="19.28515625" customWidth="1"/>
    <col min="14081" max="14081" width="16" customWidth="1"/>
    <col min="14082" max="14082" width="16.140625" customWidth="1"/>
    <col min="14083" max="14083" width="16.7109375" customWidth="1"/>
    <col min="14085" max="14085" width="13" customWidth="1"/>
    <col min="14086" max="14086" width="19.28515625" customWidth="1"/>
    <col min="14337" max="14337" width="16" customWidth="1"/>
    <col min="14338" max="14338" width="16.140625" customWidth="1"/>
    <col min="14339" max="14339" width="16.7109375" customWidth="1"/>
    <col min="14341" max="14341" width="13" customWidth="1"/>
    <col min="14342" max="14342" width="19.28515625" customWidth="1"/>
    <col min="14593" max="14593" width="16" customWidth="1"/>
    <col min="14594" max="14594" width="16.140625" customWidth="1"/>
    <col min="14595" max="14595" width="16.7109375" customWidth="1"/>
    <col min="14597" max="14597" width="13" customWidth="1"/>
    <col min="14598" max="14598" width="19.28515625" customWidth="1"/>
    <col min="14849" max="14849" width="16" customWidth="1"/>
    <col min="14850" max="14850" width="16.140625" customWidth="1"/>
    <col min="14851" max="14851" width="16.7109375" customWidth="1"/>
    <col min="14853" max="14853" width="13" customWidth="1"/>
    <col min="14854" max="14854" width="19.28515625" customWidth="1"/>
    <col min="15105" max="15105" width="16" customWidth="1"/>
    <col min="15106" max="15106" width="16.140625" customWidth="1"/>
    <col min="15107" max="15107" width="16.7109375" customWidth="1"/>
    <col min="15109" max="15109" width="13" customWidth="1"/>
    <col min="15110" max="15110" width="19.28515625" customWidth="1"/>
    <col min="15361" max="15361" width="16" customWidth="1"/>
    <col min="15362" max="15362" width="16.140625" customWidth="1"/>
    <col min="15363" max="15363" width="16.7109375" customWidth="1"/>
    <col min="15365" max="15365" width="13" customWidth="1"/>
    <col min="15366" max="15366" width="19.28515625" customWidth="1"/>
    <col min="15617" max="15617" width="16" customWidth="1"/>
    <col min="15618" max="15618" width="16.140625" customWidth="1"/>
    <col min="15619" max="15619" width="16.7109375" customWidth="1"/>
    <col min="15621" max="15621" width="13" customWidth="1"/>
    <col min="15622" max="15622" width="19.28515625" customWidth="1"/>
    <col min="15873" max="15873" width="16" customWidth="1"/>
    <col min="15874" max="15874" width="16.140625" customWidth="1"/>
    <col min="15875" max="15875" width="16.7109375" customWidth="1"/>
    <col min="15877" max="15877" width="13" customWidth="1"/>
    <col min="15878" max="15878" width="19.28515625" customWidth="1"/>
    <col min="16129" max="16129" width="16" customWidth="1"/>
    <col min="16130" max="16130" width="16.140625" customWidth="1"/>
    <col min="16131" max="16131" width="16.7109375" customWidth="1"/>
    <col min="16133" max="16133" width="13" customWidth="1"/>
    <col min="16134" max="16134" width="19.28515625" customWidth="1"/>
  </cols>
  <sheetData>
    <row r="1" spans="1:6" ht="15.75" x14ac:dyDescent="0.25">
      <c r="A1" s="42" t="s">
        <v>67</v>
      </c>
      <c r="B1" s="127"/>
      <c r="C1" s="4"/>
      <c r="D1" s="4"/>
      <c r="E1" s="169"/>
      <c r="F1" s="170"/>
    </row>
    <row r="2" spans="1:6" ht="15.75" x14ac:dyDescent="0.25">
      <c r="A2" s="42"/>
      <c r="B2" s="4"/>
      <c r="C2" s="4"/>
      <c r="D2" s="4"/>
      <c r="E2" s="169"/>
      <c r="F2" s="170"/>
    </row>
    <row r="3" spans="1:6" x14ac:dyDescent="0.2">
      <c r="A3" s="161" t="str">
        <f>Threshold!$A$5</f>
        <v xml:space="preserve">Name: </v>
      </c>
      <c r="B3" s="4" t="str">
        <f>IF(Threshold!B5="","",Threshold!B5)</f>
        <v/>
      </c>
      <c r="C3" s="161" t="str">
        <f>Threshold!$C$5</f>
        <v xml:space="preserve">Date: </v>
      </c>
      <c r="D3" s="4" t="str">
        <f>IF(Threshold!D5="","",Threshold!D5)</f>
        <v/>
      </c>
      <c r="E3" s="169"/>
    </row>
    <row r="4" spans="1:6" x14ac:dyDescent="0.2">
      <c r="A4" s="161" t="str">
        <f>Threshold!$A$6</f>
        <v>CSP:</v>
      </c>
      <c r="B4" s="4" t="str">
        <f>IF(Threshold!B6="","",Threshold!B6)</f>
        <v/>
      </c>
      <c r="C4" s="161" t="str">
        <f>Threshold!$C$6</f>
        <v xml:space="preserve">CDDO: </v>
      </c>
      <c r="D4" s="4" t="str">
        <f>IF(Threshold!D6="","",Threshold!D6)</f>
        <v/>
      </c>
      <c r="E4" s="169"/>
    </row>
    <row r="5" spans="1:6" ht="41.25" customHeight="1" x14ac:dyDescent="0.2">
      <c r="A5" s="131"/>
      <c r="B5" s="167" t="s">
        <v>75</v>
      </c>
      <c r="C5" s="229" t="s">
        <v>65</v>
      </c>
      <c r="D5" s="230"/>
    </row>
    <row r="6" spans="1:6" x14ac:dyDescent="0.2">
      <c r="A6" s="125" t="s">
        <v>62</v>
      </c>
      <c r="B6" s="129"/>
      <c r="C6" s="232"/>
      <c r="D6" s="233"/>
    </row>
    <row r="7" spans="1:6" x14ac:dyDescent="0.2">
      <c r="A7" s="126">
        <v>4.1666666666666699E-2</v>
      </c>
      <c r="B7" s="129"/>
      <c r="C7" s="232"/>
      <c r="D7" s="233"/>
    </row>
    <row r="8" spans="1:6" x14ac:dyDescent="0.2">
      <c r="A8" s="126">
        <v>8.3333333333333301E-2</v>
      </c>
      <c r="B8" s="129"/>
      <c r="C8" s="232"/>
      <c r="D8" s="233"/>
    </row>
    <row r="9" spans="1:6" x14ac:dyDescent="0.2">
      <c r="A9" s="126">
        <v>0.125</v>
      </c>
      <c r="B9" s="129"/>
      <c r="C9" s="232"/>
      <c r="D9" s="233"/>
    </row>
    <row r="10" spans="1:6" x14ac:dyDescent="0.2">
      <c r="A10" s="126">
        <v>0.16666666666666699</v>
      </c>
      <c r="B10" s="129"/>
      <c r="C10" s="232"/>
      <c r="D10" s="233"/>
    </row>
    <row r="11" spans="1:6" x14ac:dyDescent="0.2">
      <c r="A11" s="126">
        <v>0.20833333333333401</v>
      </c>
      <c r="B11" s="129"/>
      <c r="C11" s="232"/>
      <c r="D11" s="233"/>
    </row>
    <row r="12" spans="1:6" x14ac:dyDescent="0.2">
      <c r="A12" s="126">
        <v>0.25</v>
      </c>
      <c r="B12" s="129"/>
      <c r="C12" s="232"/>
      <c r="D12" s="233"/>
    </row>
    <row r="13" spans="1:6" x14ac:dyDescent="0.2">
      <c r="A13" s="126">
        <v>0.29166666666666702</v>
      </c>
      <c r="B13" s="129"/>
      <c r="C13" s="232"/>
      <c r="D13" s="233"/>
    </row>
    <row r="14" spans="1:6" x14ac:dyDescent="0.2">
      <c r="A14" s="126">
        <v>0.33333333333333398</v>
      </c>
      <c r="B14" s="129"/>
      <c r="C14" s="232"/>
      <c r="D14" s="233"/>
    </row>
    <row r="15" spans="1:6" x14ac:dyDescent="0.2">
      <c r="A15" s="126">
        <v>0.375</v>
      </c>
      <c r="B15" s="129"/>
      <c r="C15" s="232"/>
      <c r="D15" s="233"/>
    </row>
    <row r="16" spans="1:6" x14ac:dyDescent="0.2">
      <c r="A16" s="126">
        <v>0.41666666666666702</v>
      </c>
      <c r="B16" s="129"/>
      <c r="C16" s="232"/>
      <c r="D16" s="233"/>
    </row>
    <row r="17" spans="1:4" x14ac:dyDescent="0.2">
      <c r="A17" s="126">
        <v>0.45833333333333398</v>
      </c>
      <c r="B17" s="129"/>
      <c r="C17" s="232"/>
      <c r="D17" s="233"/>
    </row>
    <row r="18" spans="1:4" x14ac:dyDescent="0.2">
      <c r="A18" s="126" t="s">
        <v>63</v>
      </c>
      <c r="B18" s="129"/>
      <c r="C18" s="232"/>
      <c r="D18" s="233"/>
    </row>
    <row r="19" spans="1:4" x14ac:dyDescent="0.2">
      <c r="A19" s="126">
        <v>0.54166666666666696</v>
      </c>
      <c r="B19" s="129"/>
      <c r="C19" s="232"/>
      <c r="D19" s="233"/>
    </row>
    <row r="20" spans="1:4" x14ac:dyDescent="0.2">
      <c r="A20" s="126">
        <v>0.58333333333333404</v>
      </c>
      <c r="B20" s="129"/>
      <c r="C20" s="232"/>
      <c r="D20" s="233"/>
    </row>
    <row r="21" spans="1:4" x14ac:dyDescent="0.2">
      <c r="A21" s="126">
        <v>0.625</v>
      </c>
      <c r="B21" s="129"/>
      <c r="C21" s="232"/>
      <c r="D21" s="233"/>
    </row>
    <row r="22" spans="1:4" x14ac:dyDescent="0.2">
      <c r="A22" s="126">
        <v>0.66666666666666696</v>
      </c>
      <c r="B22" s="129"/>
      <c r="C22" s="232"/>
      <c r="D22" s="233"/>
    </row>
    <row r="23" spans="1:4" x14ac:dyDescent="0.2">
      <c r="A23" s="126">
        <v>0.70833333333333404</v>
      </c>
      <c r="B23" s="129"/>
      <c r="C23" s="232"/>
      <c r="D23" s="233"/>
    </row>
    <row r="24" spans="1:4" x14ac:dyDescent="0.2">
      <c r="A24" s="126">
        <v>0.75</v>
      </c>
      <c r="B24" s="129"/>
      <c r="C24" s="232"/>
      <c r="D24" s="233"/>
    </row>
    <row r="25" spans="1:4" x14ac:dyDescent="0.2">
      <c r="A25" s="126">
        <v>0.79166666666666696</v>
      </c>
      <c r="B25" s="129"/>
      <c r="C25" s="232"/>
      <c r="D25" s="233"/>
    </row>
    <row r="26" spans="1:4" x14ac:dyDescent="0.2">
      <c r="A26" s="126">
        <v>0.83333333333333404</v>
      </c>
      <c r="B26" s="129"/>
      <c r="C26" s="232"/>
      <c r="D26" s="233"/>
    </row>
    <row r="27" spans="1:4" x14ac:dyDescent="0.2">
      <c r="A27" s="126">
        <v>0.875</v>
      </c>
      <c r="B27" s="129"/>
      <c r="C27" s="232"/>
      <c r="D27" s="233"/>
    </row>
    <row r="28" spans="1:4" x14ac:dyDescent="0.2">
      <c r="A28" s="126">
        <v>0.91666666666666696</v>
      </c>
      <c r="B28" s="129"/>
      <c r="C28" s="232"/>
      <c r="D28" s="233"/>
    </row>
    <row r="29" spans="1:4" x14ac:dyDescent="0.2">
      <c r="A29" s="126">
        <v>0.95833333333333404</v>
      </c>
      <c r="B29" s="129"/>
      <c r="C29" s="232"/>
      <c r="D29" s="233"/>
    </row>
    <row r="30" spans="1:4" x14ac:dyDescent="0.2">
      <c r="A30" s="131" t="s">
        <v>64</v>
      </c>
      <c r="B30" s="132">
        <f>SUM(B6:B29)*5</f>
        <v>0</v>
      </c>
      <c r="C30" s="124"/>
    </row>
    <row r="33" spans="1:4" ht="37.5" customHeight="1" x14ac:dyDescent="0.2">
      <c r="A33" s="131"/>
      <c r="B33" s="167" t="s">
        <v>74</v>
      </c>
      <c r="C33" s="229" t="s">
        <v>68</v>
      </c>
      <c r="D33" s="230"/>
    </row>
    <row r="34" spans="1:4" x14ac:dyDescent="0.2">
      <c r="A34" s="125" t="s">
        <v>62</v>
      </c>
      <c r="B34" s="129"/>
      <c r="C34" s="232"/>
      <c r="D34" s="233"/>
    </row>
    <row r="35" spans="1:4" x14ac:dyDescent="0.2">
      <c r="A35" s="126">
        <v>4.1666666666666699E-2</v>
      </c>
      <c r="B35" s="129"/>
      <c r="C35" s="232"/>
      <c r="D35" s="233"/>
    </row>
    <row r="36" spans="1:4" x14ac:dyDescent="0.2">
      <c r="A36" s="126">
        <v>8.3333333333333301E-2</v>
      </c>
      <c r="B36" s="129"/>
      <c r="C36" s="232"/>
      <c r="D36" s="233"/>
    </row>
    <row r="37" spans="1:4" x14ac:dyDescent="0.2">
      <c r="A37" s="126">
        <v>0.125</v>
      </c>
      <c r="B37" s="129"/>
      <c r="C37" s="232"/>
      <c r="D37" s="233"/>
    </row>
    <row r="38" spans="1:4" x14ac:dyDescent="0.2">
      <c r="A38" s="126">
        <v>0.16666666666666699</v>
      </c>
      <c r="B38" s="129"/>
      <c r="C38" s="232"/>
      <c r="D38" s="233"/>
    </row>
    <row r="39" spans="1:4" x14ac:dyDescent="0.2">
      <c r="A39" s="126">
        <v>0.20833333333333401</v>
      </c>
      <c r="B39" s="129"/>
      <c r="C39" s="232"/>
      <c r="D39" s="233"/>
    </row>
    <row r="40" spans="1:4" x14ac:dyDescent="0.2">
      <c r="A40" s="126">
        <v>0.25</v>
      </c>
      <c r="B40" s="129"/>
      <c r="C40" s="232"/>
      <c r="D40" s="233"/>
    </row>
    <row r="41" spans="1:4" x14ac:dyDescent="0.2">
      <c r="A41" s="126">
        <v>0.29166666666666702</v>
      </c>
      <c r="B41" s="129"/>
      <c r="C41" s="232"/>
      <c r="D41" s="233"/>
    </row>
    <row r="42" spans="1:4" x14ac:dyDescent="0.2">
      <c r="A42" s="126">
        <v>0.33333333333333398</v>
      </c>
      <c r="B42" s="129"/>
      <c r="C42" s="232"/>
      <c r="D42" s="233"/>
    </row>
    <row r="43" spans="1:4" x14ac:dyDescent="0.2">
      <c r="A43" s="126">
        <v>0.375</v>
      </c>
      <c r="B43" s="129"/>
      <c r="C43" s="232"/>
      <c r="D43" s="233"/>
    </row>
    <row r="44" spans="1:4" x14ac:dyDescent="0.2">
      <c r="A44" s="126">
        <v>0.41666666666666702</v>
      </c>
      <c r="B44" s="129"/>
      <c r="C44" s="232"/>
      <c r="D44" s="233"/>
    </row>
    <row r="45" spans="1:4" x14ac:dyDescent="0.2">
      <c r="A45" s="126">
        <v>0.45833333333333398</v>
      </c>
      <c r="B45" s="129"/>
      <c r="C45" s="232"/>
      <c r="D45" s="233"/>
    </row>
    <row r="46" spans="1:4" x14ac:dyDescent="0.2">
      <c r="A46" s="126" t="s">
        <v>63</v>
      </c>
      <c r="B46" s="129"/>
      <c r="C46" s="232"/>
      <c r="D46" s="233"/>
    </row>
    <row r="47" spans="1:4" x14ac:dyDescent="0.2">
      <c r="A47" s="126">
        <v>0.54166666666666696</v>
      </c>
      <c r="B47" s="129"/>
      <c r="C47" s="232"/>
      <c r="D47" s="233"/>
    </row>
    <row r="48" spans="1:4" x14ac:dyDescent="0.2">
      <c r="A48" s="126">
        <v>0.58333333333333404</v>
      </c>
      <c r="B48" s="129"/>
      <c r="C48" s="232"/>
      <c r="D48" s="233"/>
    </row>
    <row r="49" spans="1:4" x14ac:dyDescent="0.2">
      <c r="A49" s="126">
        <v>0.625</v>
      </c>
      <c r="B49" s="129"/>
      <c r="C49" s="232"/>
      <c r="D49" s="233"/>
    </row>
    <row r="50" spans="1:4" x14ac:dyDescent="0.2">
      <c r="A50" s="126">
        <v>0.66666666666666696</v>
      </c>
      <c r="B50" s="129"/>
      <c r="C50" s="232"/>
      <c r="D50" s="233"/>
    </row>
    <row r="51" spans="1:4" x14ac:dyDescent="0.2">
      <c r="A51" s="126">
        <v>0.70833333333333404</v>
      </c>
      <c r="B51" s="129"/>
      <c r="C51" s="232"/>
      <c r="D51" s="233"/>
    </row>
    <row r="52" spans="1:4" x14ac:dyDescent="0.2">
      <c r="A52" s="126">
        <v>0.75</v>
      </c>
      <c r="B52" s="129"/>
      <c r="C52" s="232"/>
      <c r="D52" s="233"/>
    </row>
    <row r="53" spans="1:4" x14ac:dyDescent="0.2">
      <c r="A53" s="126">
        <v>0.79166666666666696</v>
      </c>
      <c r="B53" s="129"/>
      <c r="C53" s="232"/>
      <c r="D53" s="233"/>
    </row>
    <row r="54" spans="1:4" x14ac:dyDescent="0.2">
      <c r="A54" s="126">
        <v>0.83333333333333404</v>
      </c>
      <c r="B54" s="129"/>
      <c r="C54" s="232"/>
      <c r="D54" s="233"/>
    </row>
    <row r="55" spans="1:4" x14ac:dyDescent="0.2">
      <c r="A55" s="126">
        <v>0.875</v>
      </c>
      <c r="B55" s="129"/>
      <c r="C55" s="232"/>
      <c r="D55" s="233"/>
    </row>
    <row r="56" spans="1:4" x14ac:dyDescent="0.2">
      <c r="A56" s="126">
        <v>0.91666666666666696</v>
      </c>
      <c r="B56" s="129"/>
      <c r="C56" s="232"/>
      <c r="D56" s="233"/>
    </row>
    <row r="57" spans="1:4" x14ac:dyDescent="0.2">
      <c r="A57" s="126">
        <v>0.95833333333333404</v>
      </c>
      <c r="B57" s="129"/>
      <c r="C57" s="232"/>
      <c r="D57" s="233"/>
    </row>
    <row r="58" spans="1:4" x14ac:dyDescent="0.2">
      <c r="A58" s="131" t="s">
        <v>64</v>
      </c>
      <c r="B58" s="132">
        <f>SUM(B34:B57)*2</f>
        <v>0</v>
      </c>
    </row>
    <row r="59" spans="1:4" s="164" customFormat="1" x14ac:dyDescent="0.2">
      <c r="A59" s="162"/>
      <c r="B59" s="163"/>
    </row>
    <row r="60" spans="1:4" s="164" customFormat="1" ht="13.5" thickBot="1" x14ac:dyDescent="0.25">
      <c r="A60" s="162"/>
      <c r="B60" s="163"/>
    </row>
    <row r="61" spans="1:4" x14ac:dyDescent="0.2">
      <c r="A61" s="156" t="s">
        <v>70</v>
      </c>
      <c r="B61" s="157">
        <f>B30+B58</f>
        <v>0</v>
      </c>
    </row>
    <row r="62" spans="1:4" ht="13.5" thickBot="1" x14ac:dyDescent="0.25">
      <c r="A62" s="158" t="s">
        <v>72</v>
      </c>
      <c r="B62" s="159">
        <f>(B61*52)/365</f>
        <v>0</v>
      </c>
    </row>
  </sheetData>
  <sheetProtection password="C82F" sheet="1" objects="1" scenarios="1"/>
  <mergeCells count="50">
    <mergeCell ref="C10:D10"/>
    <mergeCell ref="C5:D5"/>
    <mergeCell ref="C6:D6"/>
    <mergeCell ref="C7:D7"/>
    <mergeCell ref="C8:D8"/>
    <mergeCell ref="C9:D9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7:D37"/>
    <mergeCell ref="C23:D23"/>
    <mergeCell ref="C24:D24"/>
    <mergeCell ref="C25:D25"/>
    <mergeCell ref="C26:D26"/>
    <mergeCell ref="C27:D27"/>
    <mergeCell ref="C28:D28"/>
    <mergeCell ref="C29:D29"/>
    <mergeCell ref="C33:D33"/>
    <mergeCell ref="C34:D34"/>
    <mergeCell ref="C35:D35"/>
    <mergeCell ref="C36:D36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6:D56"/>
    <mergeCell ref="C57:D57"/>
    <mergeCell ref="C50:D50"/>
    <mergeCell ref="C51:D51"/>
    <mergeCell ref="C52:D52"/>
    <mergeCell ref="C53:D53"/>
    <mergeCell ref="C54:D54"/>
    <mergeCell ref="C55:D55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Threshold</vt:lpstr>
      <vt:lpstr>Equipment &amp; Supplies</vt:lpstr>
      <vt:lpstr>Direct Services Staff</vt:lpstr>
      <vt:lpstr>Program Coordinator Staff</vt:lpstr>
      <vt:lpstr>Professional Staff</vt:lpstr>
      <vt:lpstr>Day Service Schedule</vt:lpstr>
      <vt:lpstr>Residential Service Schedule</vt:lpstr>
      <vt:lpstr>'Direct Services Staff'!Print_Area</vt:lpstr>
      <vt:lpstr>'Equipment &amp; Supplies'!Print_Area</vt:lpstr>
      <vt:lpstr>'Professional Staff'!Print_Area</vt:lpstr>
      <vt:lpstr>'Program Coordinator Staff'!Print_Area</vt:lpstr>
      <vt:lpstr>'Residential Service Schedule'!Print_Area</vt:lpstr>
      <vt:lpstr>Threshold!Print_Area</vt:lpstr>
      <vt:lpstr>Threshold!Print_Titles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Misasi</dc:creator>
  <cp:lastModifiedBy>Susan Brinker</cp:lastModifiedBy>
  <cp:lastPrinted>2016-11-28T16:41:48Z</cp:lastPrinted>
  <dcterms:created xsi:type="dcterms:W3CDTF">2006-08-24T22:12:02Z</dcterms:created>
  <dcterms:modified xsi:type="dcterms:W3CDTF">2017-02-15T15:53:10Z</dcterms:modified>
</cp:coreProperties>
</file>