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BEF" lockStructure="1"/>
  <bookViews>
    <workbookView xWindow="-15" yWindow="-15" windowWidth="20100" windowHeight="3870" tabRatio="746" activeTab="4"/>
  </bookViews>
  <sheets>
    <sheet name="Threshold" sheetId="1" r:id="rId1"/>
    <sheet name="Equipment &amp; Supplies" sheetId="6" r:id="rId2"/>
    <sheet name="Direct Services Staff" sheetId="16" r:id="rId3"/>
    <sheet name="Program Coordinator Staff" sheetId="18" r:id="rId4"/>
    <sheet name="Professional Staff" sheetId="13" r:id="rId5"/>
  </sheets>
  <definedNames>
    <definedName name="_xlnm.Print_Area" localSheetId="2">'Direct Services Staff'!$A$1:$E$108</definedName>
    <definedName name="_xlnm.Print_Area" localSheetId="4">'Professional Staff'!$A$1:$G$111</definedName>
    <definedName name="_xlnm.Print_Area" localSheetId="3">'Program Coordinator Staff'!$A$1:$G$31</definedName>
    <definedName name="_xlnm.Print_Area" localSheetId="0">Threshold!$A$1:$E$47</definedName>
    <definedName name="_xlnm.Print_Titles" localSheetId="0">Threshold!$1:$8</definedName>
  </definedNames>
  <calcPr calcId="145621" fullPrecision="0"/>
</workbook>
</file>

<file path=xl/calcChain.xml><?xml version="1.0" encoding="utf-8"?>
<calcChain xmlns="http://schemas.openxmlformats.org/spreadsheetml/2006/main">
  <c r="B104" i="13" l="1"/>
  <c r="B105" i="13"/>
  <c r="B106" i="13"/>
  <c r="B107" i="13"/>
  <c r="B108" i="13"/>
  <c r="B109" i="13"/>
  <c r="B110" i="13"/>
  <c r="B103" i="13"/>
  <c r="E103" i="13" l="1"/>
  <c r="C103" i="13"/>
  <c r="D103" i="13"/>
  <c r="D68" i="13"/>
  <c r="D69" i="13"/>
  <c r="D70" i="13"/>
  <c r="D71" i="13"/>
  <c r="D72" i="13"/>
  <c r="D73" i="13"/>
  <c r="D74" i="13"/>
  <c r="D67" i="13"/>
  <c r="D55" i="13"/>
  <c r="D80" i="13"/>
  <c r="D81" i="13"/>
  <c r="D82" i="13"/>
  <c r="D83" i="13"/>
  <c r="D84" i="13"/>
  <c r="D85" i="13"/>
  <c r="D86" i="13"/>
  <c r="D79" i="13"/>
  <c r="B80" i="13"/>
  <c r="C80" i="13" s="1"/>
  <c r="F80" i="13" s="1"/>
  <c r="B81" i="13"/>
  <c r="C81" i="13" s="1"/>
  <c r="F81" i="13" s="1"/>
  <c r="B82" i="13"/>
  <c r="C82" i="13" s="1"/>
  <c r="F82" i="13" s="1"/>
  <c r="B83" i="13"/>
  <c r="C83" i="13" s="1"/>
  <c r="F83" i="13" s="1"/>
  <c r="B84" i="13"/>
  <c r="C84" i="13" s="1"/>
  <c r="F84" i="13" s="1"/>
  <c r="B85" i="13"/>
  <c r="C85" i="13" s="1"/>
  <c r="F85" i="13" s="1"/>
  <c r="B86" i="13"/>
  <c r="C86" i="13" s="1"/>
  <c r="F86" i="13" s="1"/>
  <c r="B67" i="13"/>
  <c r="C67" i="13" s="1"/>
  <c r="D104" i="13"/>
  <c r="D105" i="13"/>
  <c r="D106" i="13"/>
  <c r="D107" i="13"/>
  <c r="D108" i="13"/>
  <c r="D109" i="13"/>
  <c r="D110" i="13"/>
  <c r="E91" i="13"/>
  <c r="E92" i="13" l="1"/>
  <c r="E93" i="13"/>
  <c r="E94" i="13"/>
  <c r="E95" i="13"/>
  <c r="E96" i="13"/>
  <c r="E97" i="13"/>
  <c r="E98" i="13"/>
  <c r="D92" i="13"/>
  <c r="D93" i="13"/>
  <c r="D94" i="13"/>
  <c r="D95" i="13"/>
  <c r="D96" i="13"/>
  <c r="D97" i="13"/>
  <c r="D98" i="13"/>
  <c r="D91" i="13"/>
  <c r="B92" i="13"/>
  <c r="C92" i="13" s="1"/>
  <c r="F92" i="13" s="1"/>
  <c r="B93" i="13"/>
  <c r="C93" i="13" s="1"/>
  <c r="F93" i="13" s="1"/>
  <c r="B94" i="13"/>
  <c r="C94" i="13" s="1"/>
  <c r="F94" i="13" s="1"/>
  <c r="B95" i="13"/>
  <c r="C95" i="13" s="1"/>
  <c r="F95" i="13" s="1"/>
  <c r="B96" i="13"/>
  <c r="C96" i="13" s="1"/>
  <c r="F96" i="13" s="1"/>
  <c r="B97" i="13"/>
  <c r="C97" i="13" s="1"/>
  <c r="F97" i="13" s="1"/>
  <c r="B98" i="13"/>
  <c r="C98" i="13" s="1"/>
  <c r="F98" i="13" s="1"/>
  <c r="B91" i="13"/>
  <c r="C91" i="13" s="1"/>
  <c r="F91" i="13" s="1"/>
  <c r="E80" i="13"/>
  <c r="E81" i="13"/>
  <c r="E82" i="13"/>
  <c r="E83" i="13"/>
  <c r="E84" i="13"/>
  <c r="E85" i="13"/>
  <c r="E86" i="13"/>
  <c r="E79" i="13"/>
  <c r="F67" i="13"/>
  <c r="F68" i="13"/>
  <c r="B34" i="1" s="1"/>
  <c r="F69" i="13"/>
  <c r="B35" i="1" s="1"/>
  <c r="F70" i="13"/>
  <c r="F71" i="13"/>
  <c r="F72" i="13"/>
  <c r="B38" i="1" s="1"/>
  <c r="F73" i="13"/>
  <c r="B39" i="1" s="1"/>
  <c r="F74" i="13"/>
  <c r="E67" i="13"/>
  <c r="G67" i="13" s="1"/>
  <c r="B68" i="13"/>
  <c r="B69" i="13"/>
  <c r="B70" i="13"/>
  <c r="B71" i="13"/>
  <c r="B72" i="13"/>
  <c r="B73" i="13"/>
  <c r="B74" i="13"/>
  <c r="F56" i="13"/>
  <c r="B13" i="1" s="1"/>
  <c r="F57" i="13"/>
  <c r="B14" i="1" s="1"/>
  <c r="F58" i="13"/>
  <c r="B15" i="1" s="1"/>
  <c r="F59" i="13"/>
  <c r="B16" i="1" s="1"/>
  <c r="F60" i="13"/>
  <c r="B17" i="1" s="1"/>
  <c r="F61" i="13"/>
  <c r="B18" i="1" s="1"/>
  <c r="F62" i="13"/>
  <c r="B19" i="1" s="1"/>
  <c r="F55" i="13"/>
  <c r="D56" i="13"/>
  <c r="D57" i="13"/>
  <c r="D58" i="13"/>
  <c r="D59" i="13"/>
  <c r="D60" i="13"/>
  <c r="D61" i="13"/>
  <c r="D62" i="13"/>
  <c r="B56" i="13"/>
  <c r="C104" i="13" s="1"/>
  <c r="B57" i="13"/>
  <c r="C105" i="13" s="1"/>
  <c r="B58" i="13"/>
  <c r="C106" i="13" s="1"/>
  <c r="B59" i="13"/>
  <c r="C107" i="13" s="1"/>
  <c r="B60" i="13"/>
  <c r="C108" i="13" s="1"/>
  <c r="B61" i="13"/>
  <c r="C109" i="13" s="1"/>
  <c r="B62" i="13"/>
  <c r="C110" i="13" s="1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B79" i="13" s="1"/>
  <c r="C79" i="13" s="1"/>
  <c r="F79" i="13" s="1"/>
  <c r="G50" i="13"/>
  <c r="B55" i="13" s="1"/>
  <c r="G6" i="13"/>
  <c r="C55" i="13" l="1"/>
  <c r="E55" i="13" s="1"/>
  <c r="G55" i="13" s="1"/>
  <c r="E108" i="13"/>
  <c r="C38" i="1" s="1"/>
  <c r="C72" i="13"/>
  <c r="E72" i="13" s="1"/>
  <c r="G72" i="13" s="1"/>
  <c r="E104" i="13"/>
  <c r="C68" i="13"/>
  <c r="E68" i="13" s="1"/>
  <c r="G68" i="13" s="1"/>
  <c r="E110" i="13"/>
  <c r="C40" i="1" s="1"/>
  <c r="C74" i="13"/>
  <c r="E74" i="13" s="1"/>
  <c r="G74" i="13" s="1"/>
  <c r="E106" i="13"/>
  <c r="C70" i="13"/>
  <c r="E70" i="13" s="1"/>
  <c r="G70" i="13" s="1"/>
  <c r="E107" i="13"/>
  <c r="C37" i="1" s="1"/>
  <c r="C71" i="13"/>
  <c r="E71" i="13" s="1"/>
  <c r="G71" i="13" s="1"/>
  <c r="E109" i="13"/>
  <c r="C39" i="1" s="1"/>
  <c r="C73" i="13"/>
  <c r="E73" i="13" s="1"/>
  <c r="G73" i="13" s="1"/>
  <c r="E105" i="13"/>
  <c r="C35" i="1" s="1"/>
  <c r="C69" i="13"/>
  <c r="E69" i="13" s="1"/>
  <c r="G69" i="13" s="1"/>
  <c r="C33" i="1"/>
  <c r="B40" i="1"/>
  <c r="B36" i="1"/>
  <c r="C59" i="13"/>
  <c r="E59" i="13" s="1"/>
  <c r="G59" i="13" s="1"/>
  <c r="C16" i="1" s="1"/>
  <c r="C58" i="13"/>
  <c r="E58" i="13" s="1"/>
  <c r="G58" i="13" s="1"/>
  <c r="C61" i="13"/>
  <c r="E61" i="13" s="1"/>
  <c r="G61" i="13" s="1"/>
  <c r="B12" i="1"/>
  <c r="C62" i="13"/>
  <c r="E62" i="13" s="1"/>
  <c r="G62" i="13" s="1"/>
  <c r="C19" i="1"/>
  <c r="C57" i="13"/>
  <c r="E57" i="13" s="1"/>
  <c r="G57" i="13" s="1"/>
  <c r="C60" i="13"/>
  <c r="E60" i="13" s="1"/>
  <c r="G60" i="13" s="1"/>
  <c r="C56" i="13"/>
  <c r="E56" i="13" s="1"/>
  <c r="G56" i="13" s="1"/>
  <c r="C34" i="1"/>
  <c r="B37" i="1"/>
  <c r="B33" i="1"/>
  <c r="C4" i="18"/>
  <c r="C3" i="18"/>
  <c r="A4" i="18"/>
  <c r="A3" i="18"/>
  <c r="C4" i="16"/>
  <c r="C3" i="16"/>
  <c r="A4" i="16"/>
  <c r="A3" i="16"/>
  <c r="C3" i="6"/>
  <c r="C2" i="6"/>
  <c r="A3" i="6"/>
  <c r="A2" i="6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6" i="18"/>
  <c r="C24" i="18"/>
  <c r="B24" i="18"/>
  <c r="C36" i="1" l="1"/>
  <c r="C17" i="1"/>
  <c r="C13" i="1"/>
  <c r="C14" i="1"/>
  <c r="C12" i="1"/>
  <c r="C15" i="1"/>
  <c r="C18" i="1"/>
  <c r="C103" i="16"/>
  <c r="C105" i="16" s="1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B103" i="16" s="1"/>
  <c r="B105" i="16" s="1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6" i="16"/>
  <c r="D40" i="1" l="1"/>
  <c r="D19" i="1"/>
  <c r="D24" i="6" l="1"/>
  <c r="B26" i="18"/>
  <c r="C26" i="18" l="1"/>
  <c r="C25" i="18"/>
  <c r="C27" i="18" s="1"/>
  <c r="B25" i="18"/>
  <c r="C104" i="16"/>
  <c r="B104" i="16"/>
  <c r="B108" i="16" s="1"/>
  <c r="B10" i="1" s="1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6" i="18"/>
  <c r="D41" i="1"/>
  <c r="B30" i="18" l="1"/>
  <c r="B27" i="18"/>
  <c r="B28" i="18" s="1"/>
  <c r="D33" i="1"/>
  <c r="D37" i="1"/>
  <c r="D36" i="1"/>
  <c r="D39" i="1"/>
  <c r="D35" i="1"/>
  <c r="D34" i="1"/>
  <c r="D38" i="1"/>
  <c r="C30" i="18"/>
  <c r="B32" i="1" s="1"/>
  <c r="C108" i="16"/>
  <c r="B31" i="1" s="1"/>
  <c r="C106" i="16"/>
  <c r="B11" i="1"/>
  <c r="C28" i="18"/>
  <c r="D13" i="1"/>
  <c r="D16" i="1"/>
  <c r="D20" i="1"/>
  <c r="C24" i="6"/>
  <c r="C25" i="6" s="1"/>
  <c r="D23" i="1" s="1"/>
  <c r="C29" i="18" l="1"/>
  <c r="C32" i="1" s="1"/>
  <c r="D32" i="1" s="1"/>
  <c r="B29" i="18"/>
  <c r="C11" i="1" s="1"/>
  <c r="D11" i="1" s="1"/>
  <c r="C107" i="16"/>
  <c r="C31" i="1" s="1"/>
  <c r="D31" i="1" s="1"/>
  <c r="D14" i="1"/>
  <c r="D18" i="1"/>
  <c r="D15" i="1"/>
  <c r="D17" i="1"/>
  <c r="D12" i="1"/>
  <c r="B106" i="16"/>
  <c r="D26" i="6"/>
  <c r="D44" i="1" s="1"/>
  <c r="D42" i="1" l="1"/>
  <c r="D43" i="1" s="1"/>
  <c r="B107" i="16"/>
  <c r="C10" i="1" s="1"/>
  <c r="D10" i="1" s="1"/>
  <c r="D21" i="1" s="1"/>
  <c r="D22" i="1" s="1"/>
  <c r="D24" i="1" s="1"/>
  <c r="D25" i="1" s="1"/>
  <c r="D45" i="1" l="1"/>
  <c r="D46" i="1" s="1"/>
  <c r="D47" i="1" s="1"/>
  <c r="D26" i="1"/>
</calcChain>
</file>

<file path=xl/sharedStrings.xml><?xml version="1.0" encoding="utf-8"?>
<sst xmlns="http://schemas.openxmlformats.org/spreadsheetml/2006/main" count="209" uniqueCount="87">
  <si>
    <t>Subtotal 1</t>
  </si>
  <si>
    <t>Subtotal 2</t>
  </si>
  <si>
    <t>Day Service</t>
  </si>
  <si>
    <t>Training</t>
  </si>
  <si>
    <t>Nursing</t>
  </si>
  <si>
    <t>Behavioral Support</t>
  </si>
  <si>
    <t>Restorative Therapy</t>
  </si>
  <si>
    <t>OT</t>
  </si>
  <si>
    <t>PT</t>
  </si>
  <si>
    <t>Speech</t>
  </si>
  <si>
    <t>EQUIPMENT AND SUPPLIES</t>
  </si>
  <si>
    <t>Item</t>
  </si>
  <si>
    <t>Rationale</t>
  </si>
  <si>
    <t>INSTRUCTIONS:</t>
  </si>
  <si>
    <r>
      <t>Indicate under "Item" what</t>
    </r>
    <r>
      <rPr>
        <u/>
        <sz val="12"/>
        <rFont val="Arial"/>
        <family val="2"/>
      </rPr>
      <t xml:space="preserve"> will be</t>
    </r>
    <r>
      <rPr>
        <sz val="12"/>
        <rFont val="Arial"/>
        <family val="2"/>
      </rPr>
      <t xml:space="preserve"> purchased (items already purchased can not be included, only items to</t>
    </r>
  </si>
  <si>
    <t>be purchased during the duration of this POC). Under "Cost" indicate the total cost of the item/year.  In</t>
  </si>
  <si>
    <t>the "Rationale" column indicate how the item will be used and why it is being purchased.  Add the "Cost"</t>
  </si>
  <si>
    <t>Direct Care Staff</t>
  </si>
  <si>
    <t>Relief Factor</t>
  </si>
  <si>
    <t>CSP:</t>
  </si>
  <si>
    <t>Residential Services</t>
  </si>
  <si>
    <t>Day Service Annual Cost</t>
  </si>
  <si>
    <t>Residental Service Annual Cost</t>
  </si>
  <si>
    <t>Subtotal Cost:</t>
  </si>
  <si>
    <t>Residential Cost Per Day (total cost/365 days)</t>
  </si>
  <si>
    <t>Request for Extraordinary Funding</t>
  </si>
  <si>
    <t>Program Coordinator</t>
  </si>
  <si>
    <t>Day Services</t>
  </si>
  <si>
    <t>Hourly Rate</t>
  </si>
  <si>
    <t>Salary/Week</t>
  </si>
  <si>
    <t>Direct Services Staff</t>
  </si>
  <si>
    <t>Day Service Cost Per Day (total cost/260 days)</t>
  </si>
  <si>
    <t>Staff</t>
  </si>
  <si>
    <t>Professional Staff</t>
  </si>
  <si>
    <r>
      <t xml:space="preserve">Rate/Hour  </t>
    </r>
    <r>
      <rPr>
        <b/>
        <sz val="8"/>
        <rFont val="Arial"/>
        <family val="2"/>
      </rPr>
      <t>(Including Benefits)</t>
    </r>
  </si>
  <si>
    <t xml:space="preserve">Average Hours/Day              </t>
  </si>
  <si>
    <r>
      <t xml:space="preserve">Vacancy Factor </t>
    </r>
    <r>
      <rPr>
        <sz val="8"/>
        <rFont val="Arial"/>
        <family val="2"/>
      </rPr>
      <t>(Subtotal 1 x 0.10)</t>
    </r>
  </si>
  <si>
    <r>
      <t xml:space="preserve">Equipment/Supplies </t>
    </r>
    <r>
      <rPr>
        <sz val="8"/>
        <rFont val="Arial"/>
        <family val="2"/>
      </rPr>
      <t>(from Equipment/Supplies Form)</t>
    </r>
  </si>
  <si>
    <r>
      <t xml:space="preserve">Administration </t>
    </r>
    <r>
      <rPr>
        <sz val="8"/>
        <rFont val="Arial"/>
        <family val="2"/>
      </rPr>
      <t>(Subtotal 2 x 0.15)</t>
    </r>
  </si>
  <si>
    <t>Average Hours Worked/Day</t>
  </si>
  <si>
    <t>Staff Name:</t>
  </si>
  <si>
    <t>Total Clients Served</t>
  </si>
  <si>
    <t>Average Hourly Rate</t>
  </si>
  <si>
    <r>
      <t xml:space="preserve">Cost per Day </t>
    </r>
    <r>
      <rPr>
        <b/>
        <sz val="8"/>
        <rFont val="Arial"/>
        <family val="2"/>
      </rPr>
      <t>(Average hours * Rate)</t>
    </r>
  </si>
  <si>
    <t># Staff</t>
  </si>
  <si>
    <t>Average Hr Rate +Taxes and Benefits</t>
  </si>
  <si>
    <t># Clients Served</t>
  </si>
  <si>
    <t>Total Average Residential Service Rate Per Day</t>
  </si>
  <si>
    <t>Total Average Day Service Rate Per Day</t>
  </si>
  <si>
    <t xml:space="preserve"> Hours/Client</t>
  </si>
  <si>
    <t>Hours Worked/Week</t>
  </si>
  <si>
    <t>Residential Service</t>
  </si>
  <si>
    <t xml:space="preserve"> Hourly Rate</t>
  </si>
  <si>
    <t xml:space="preserve">  Hours/Week</t>
  </si>
  <si>
    <t>Service Type:</t>
  </si>
  <si>
    <t>Total Hours/Week</t>
  </si>
  <si>
    <t xml:space="preserve">Service Type: </t>
  </si>
  <si>
    <t>Average Hours/Day/Client</t>
  </si>
  <si>
    <t>Occupation:</t>
  </si>
  <si>
    <t>Hourly Rate:</t>
  </si>
  <si>
    <t>Average Hourly Rate + Taxes and Benefits</t>
  </si>
  <si>
    <t xml:space="preserve">column into the "Total Cost" box.  </t>
  </si>
  <si>
    <t>Other</t>
  </si>
  <si>
    <t>Total Cost</t>
  </si>
  <si>
    <t>Avg Hourly Rate</t>
  </si>
  <si>
    <t>Average HR/Day</t>
  </si>
  <si>
    <t>Dietician</t>
  </si>
  <si>
    <t>This Request is:</t>
  </si>
  <si>
    <t xml:space="preserve">Tier: </t>
  </si>
  <si>
    <t>Requesting:</t>
  </si>
  <si>
    <t xml:space="preserve">Name: </t>
  </si>
  <si>
    <t xml:space="preserve">Date: </t>
  </si>
  <si>
    <t xml:space="preserve">CDDO: </t>
  </si>
  <si>
    <t>Initial</t>
  </si>
  <si>
    <t>Renewal</t>
  </si>
  <si>
    <t>Special Tier</t>
  </si>
  <si>
    <t>Individualized Rate</t>
  </si>
  <si>
    <t>Status:</t>
  </si>
  <si>
    <t>Employee</t>
  </si>
  <si>
    <t>Consultant</t>
  </si>
  <si>
    <t/>
  </si>
  <si>
    <t>Hours/Week</t>
  </si>
  <si>
    <t>Total</t>
  </si>
  <si>
    <t>Avg HR/day</t>
  </si>
  <si>
    <t>Avg HR/Day</t>
  </si>
  <si>
    <t xml:space="preserve"> Avg Rate/HR</t>
  </si>
  <si>
    <t>Avg Rate/HR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</si>
</sst>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4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5" fillId="3" borderId="1" xfId="0" applyFont="1" applyFill="1" applyBorder="1"/>
    <xf numFmtId="0" fontId="0" fillId="3" borderId="1" xfId="0" applyFill="1" applyBorder="1"/>
    <xf numFmtId="0" fontId="9" fillId="3" borderId="0" xfId="0" applyFont="1" applyFill="1" applyBorder="1" applyAlignment="1">
      <alignment horizontal="left"/>
    </xf>
    <xf numFmtId="0" fontId="0" fillId="3" borderId="0" xfId="0" applyFill="1" applyBorder="1"/>
    <xf numFmtId="0" fontId="5" fillId="3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5" fillId="2" borderId="0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6" fillId="2" borderId="1" xfId="0" applyFont="1" applyFill="1" applyBorder="1" applyProtection="1">
      <protection locked="0"/>
    </xf>
    <xf numFmtId="164" fontId="0" fillId="2" borderId="1" xfId="0" applyNumberFormat="1" applyFill="1" applyBorder="1"/>
    <xf numFmtId="164" fontId="0" fillId="2" borderId="0" xfId="0" applyNumberFormat="1" applyFill="1"/>
    <xf numFmtId="164" fontId="5" fillId="2" borderId="1" xfId="0" applyNumberFormat="1" applyFont="1" applyFill="1" applyBorder="1"/>
    <xf numFmtId="0" fontId="7" fillId="2" borderId="0" xfId="0" applyFont="1" applyFill="1"/>
    <xf numFmtId="0" fontId="6" fillId="2" borderId="1" xfId="0" applyFont="1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12" xfId="0" applyFill="1" applyBorder="1"/>
    <xf numFmtId="164" fontId="5" fillId="2" borderId="0" xfId="0" applyNumberFormat="1" applyFont="1" applyFill="1" applyBorder="1" applyAlignment="1"/>
    <xf numFmtId="164" fontId="0" fillId="2" borderId="0" xfId="0" applyNumberFormat="1" applyFill="1" applyBorder="1"/>
    <xf numFmtId="164" fontId="5" fillId="2" borderId="0" xfId="0" applyNumberFormat="1" applyFont="1" applyFill="1" applyBorder="1"/>
    <xf numFmtId="164" fontId="0" fillId="0" borderId="0" xfId="0" applyNumberFormat="1" applyFill="1" applyBorder="1"/>
    <xf numFmtId="164" fontId="0" fillId="3" borderId="1" xfId="0" applyNumberFormat="1" applyFill="1" applyBorder="1"/>
    <xf numFmtId="164" fontId="5" fillId="3" borderId="2" xfId="0" applyNumberFormat="1" applyFont="1" applyFill="1" applyBorder="1" applyAlignment="1"/>
    <xf numFmtId="0" fontId="5" fillId="2" borderId="14" xfId="0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center" wrapText="1"/>
    </xf>
    <xf numFmtId="164" fontId="5" fillId="2" borderId="5" xfId="0" applyNumberFormat="1" applyFont="1" applyFill="1" applyBorder="1"/>
    <xf numFmtId="164" fontId="5" fillId="3" borderId="12" xfId="0" applyNumberFormat="1" applyFont="1" applyFill="1" applyBorder="1"/>
    <xf numFmtId="164" fontId="5" fillId="3" borderId="4" xfId="0" applyNumberFormat="1" applyFont="1" applyFill="1" applyBorder="1"/>
    <xf numFmtId="0" fontId="6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/>
    <xf numFmtId="0" fontId="6" fillId="2" borderId="0" xfId="0" applyFont="1" applyFill="1" applyBorder="1"/>
    <xf numFmtId="0" fontId="6" fillId="2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Protection="1"/>
    <xf numFmtId="164" fontId="0" fillId="3" borderId="3" xfId="0" applyNumberFormat="1" applyFill="1" applyBorder="1"/>
    <xf numFmtId="164" fontId="0" fillId="3" borderId="1" xfId="0" applyNumberFormat="1" applyFill="1" applyBorder="1" applyProtection="1"/>
    <xf numFmtId="0" fontId="9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5" fillId="3" borderId="5" xfId="0" applyFont="1" applyFill="1" applyBorder="1"/>
    <xf numFmtId="0" fontId="5" fillId="3" borderId="5" xfId="0" applyFont="1" applyFill="1" applyBorder="1" applyAlignment="1">
      <alignment horizontal="center" wrapText="1"/>
    </xf>
    <xf numFmtId="164" fontId="5" fillId="3" borderId="5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/>
    <xf numFmtId="0" fontId="9" fillId="3" borderId="10" xfId="0" applyFont="1" applyFill="1" applyBorder="1" applyAlignment="1">
      <alignment horizontal="left"/>
    </xf>
    <xf numFmtId="39" fontId="0" fillId="2" borderId="1" xfId="0" applyNumberFormat="1" applyFill="1" applyBorder="1"/>
    <xf numFmtId="44" fontId="0" fillId="2" borderId="0" xfId="0" applyNumberFormat="1" applyFill="1" applyBorder="1"/>
    <xf numFmtId="39" fontId="0" fillId="2" borderId="0" xfId="0" applyNumberFormat="1" applyFill="1" applyBorder="1"/>
    <xf numFmtId="164" fontId="6" fillId="2" borderId="1" xfId="1" applyNumberFormat="1" applyFont="1" applyFill="1" applyBorder="1"/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alignment wrapText="1"/>
      <protection locked="0"/>
    </xf>
    <xf numFmtId="164" fontId="6" fillId="2" borderId="14" xfId="0" applyNumberFormat="1" applyFont="1" applyFill="1" applyBorder="1" applyProtection="1">
      <protection locked="0"/>
    </xf>
    <xf numFmtId="164" fontId="6" fillId="2" borderId="2" xfId="0" applyNumberFormat="1" applyFont="1" applyFill="1" applyBorder="1" applyProtection="1">
      <protection locked="0"/>
    </xf>
    <xf numFmtId="4" fontId="0" fillId="2" borderId="1" xfId="0" applyNumberFormat="1" applyFill="1" applyBorder="1"/>
    <xf numFmtId="164" fontId="0" fillId="2" borderId="1" xfId="1" applyNumberFormat="1" applyFont="1" applyFill="1" applyBorder="1"/>
    <xf numFmtId="0" fontId="5" fillId="3" borderId="1" xfId="0" applyFont="1" applyFill="1" applyBorder="1" applyAlignment="1">
      <alignment horizontal="right"/>
    </xf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wrapText="1"/>
    </xf>
    <xf numFmtId="164" fontId="5" fillId="3" borderId="1" xfId="0" applyNumberFormat="1" applyFont="1" applyFill="1" applyBorder="1"/>
    <xf numFmtId="4" fontId="6" fillId="2" borderId="1" xfId="0" applyNumberFormat="1" applyFont="1" applyFill="1" applyBorder="1"/>
    <xf numFmtId="164" fontId="6" fillId="0" borderId="1" xfId="1" applyNumberFormat="1" applyFont="1" applyFill="1" applyBorder="1"/>
    <xf numFmtId="0" fontId="0" fillId="2" borderId="8" xfId="0" applyFill="1" applyBorder="1"/>
    <xf numFmtId="7" fontId="0" fillId="2" borderId="1" xfId="0" applyNumberFormat="1" applyFill="1" applyBorder="1"/>
    <xf numFmtId="1" fontId="0" fillId="2" borderId="1" xfId="0" applyNumberFormat="1" applyFill="1" applyBorder="1"/>
    <xf numFmtId="164" fontId="6" fillId="2" borderId="1" xfId="0" applyNumberFormat="1" applyFont="1" applyFill="1" applyBorder="1"/>
    <xf numFmtId="1" fontId="6" fillId="2" borderId="1" xfId="0" applyNumberFormat="1" applyFont="1" applyFill="1" applyBorder="1"/>
    <xf numFmtId="0" fontId="5" fillId="3" borderId="0" xfId="0" applyFont="1" applyFill="1" applyBorder="1" applyAlignment="1">
      <alignment wrapText="1"/>
    </xf>
    <xf numFmtId="0" fontId="9" fillId="2" borderId="7" xfId="0" applyFont="1" applyFill="1" applyBorder="1"/>
    <xf numFmtId="164" fontId="0" fillId="2" borderId="8" xfId="0" applyNumberFormat="1" applyFill="1" applyBorder="1"/>
    <xf numFmtId="0" fontId="0" fillId="2" borderId="9" xfId="0" applyFill="1" applyBorder="1"/>
    <xf numFmtId="0" fontId="7" fillId="2" borderId="10" xfId="0" applyFont="1" applyFill="1" applyBorder="1"/>
    <xf numFmtId="0" fontId="0" fillId="2" borderId="11" xfId="0" applyFill="1" applyBorder="1"/>
    <xf numFmtId="0" fontId="7" fillId="2" borderId="13" xfId="0" applyFont="1" applyFill="1" applyBorder="1"/>
    <xf numFmtId="0" fontId="0" fillId="2" borderId="6" xfId="0" applyFill="1" applyBorder="1"/>
    <xf numFmtId="164" fontId="0" fillId="2" borderId="6" xfId="0" applyNumberFormat="1" applyFill="1" applyBorder="1"/>
    <xf numFmtId="0" fontId="0" fillId="2" borderId="12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5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6" fillId="2" borderId="0" xfId="0" applyFon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9" fillId="3" borderId="0" xfId="0" applyFont="1" applyFill="1" applyBorder="1" applyProtection="1"/>
    <xf numFmtId="0" fontId="0" fillId="3" borderId="0" xfId="0" applyFill="1" applyBorder="1" applyProtection="1"/>
    <xf numFmtId="0" fontId="5" fillId="3" borderId="1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 wrapText="1"/>
    </xf>
    <xf numFmtId="0" fontId="6" fillId="2" borderId="1" xfId="0" applyFont="1" applyFill="1" applyBorder="1" applyProtection="1"/>
    <xf numFmtId="2" fontId="0" fillId="2" borderId="1" xfId="0" applyNumberFormat="1" applyFill="1" applyBorder="1" applyProtection="1"/>
    <xf numFmtId="164" fontId="0" fillId="3" borderId="1" xfId="1" applyNumberFormat="1" applyFont="1" applyFill="1" applyBorder="1" applyProtection="1"/>
    <xf numFmtId="164" fontId="0" fillId="2" borderId="1" xfId="0" applyNumberFormat="1" applyFill="1" applyBorder="1" applyProtection="1"/>
    <xf numFmtId="0" fontId="6" fillId="2" borderId="14" xfId="0" applyFont="1" applyFill="1" applyBorder="1" applyProtection="1"/>
    <xf numFmtId="164" fontId="0" fillId="3" borderId="14" xfId="1" applyNumberFormat="1" applyFont="1" applyFill="1" applyBorder="1" applyProtection="1"/>
    <xf numFmtId="164" fontId="0" fillId="2" borderId="14" xfId="0" applyNumberFormat="1" applyFill="1" applyBorder="1" applyProtection="1"/>
    <xf numFmtId="0" fontId="5" fillId="3" borderId="2" xfId="0" applyFont="1" applyFill="1" applyBorder="1" applyProtection="1"/>
    <xf numFmtId="0" fontId="0" fillId="3" borderId="3" xfId="0" applyFill="1" applyBorder="1" applyProtection="1"/>
    <xf numFmtId="164" fontId="5" fillId="3" borderId="4" xfId="0" applyNumberFormat="1" applyFont="1" applyFill="1" applyBorder="1" applyProtection="1"/>
    <xf numFmtId="0" fontId="6" fillId="2" borderId="7" xfId="0" applyFont="1" applyFill="1" applyBorder="1" applyProtection="1"/>
    <xf numFmtId="0" fontId="0" fillId="2" borderId="8" xfId="0" applyFill="1" applyBorder="1" applyProtection="1"/>
    <xf numFmtId="164" fontId="0" fillId="2" borderId="9" xfId="0" applyNumberFormat="1" applyFill="1" applyBorder="1" applyProtection="1"/>
    <xf numFmtId="0" fontId="6" fillId="2" borderId="2" xfId="0" applyFont="1" applyFill="1" applyBorder="1" applyProtection="1"/>
    <xf numFmtId="0" fontId="0" fillId="2" borderId="3" xfId="0" applyFill="1" applyBorder="1" applyProtection="1"/>
    <xf numFmtId="164" fontId="0" fillId="2" borderId="4" xfId="0" applyNumberFormat="1" applyFill="1" applyBorder="1" applyProtection="1"/>
    <xf numFmtId="0" fontId="5" fillId="3" borderId="10" xfId="0" applyFont="1" applyFill="1" applyBorder="1" applyProtection="1"/>
    <xf numFmtId="164" fontId="5" fillId="3" borderId="11" xfId="0" applyNumberFormat="1" applyFont="1" applyFill="1" applyBorder="1" applyProtection="1"/>
    <xf numFmtId="0" fontId="5" fillId="3" borderId="13" xfId="0" applyFont="1" applyFill="1" applyBorder="1" applyProtection="1"/>
    <xf numFmtId="0" fontId="5" fillId="3" borderId="6" xfId="0" applyFont="1" applyFill="1" applyBorder="1" applyProtection="1"/>
    <xf numFmtId="164" fontId="5" fillId="3" borderId="12" xfId="0" applyNumberFormat="1" applyFont="1" applyFill="1" applyBorder="1" applyProtection="1"/>
    <xf numFmtId="0" fontId="5" fillId="2" borderId="0" xfId="0" applyFont="1" applyFill="1" applyBorder="1" applyProtection="1"/>
    <xf numFmtId="164" fontId="5" fillId="2" borderId="0" xfId="0" applyNumberFormat="1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5" fillId="3" borderId="1" xfId="0" applyFont="1" applyFill="1" applyBorder="1" applyAlignment="1" applyProtection="1">
      <alignment vertical="top"/>
    </xf>
    <xf numFmtId="0" fontId="0" fillId="2" borderId="1" xfId="0" applyFill="1" applyBorder="1" applyProtection="1"/>
    <xf numFmtId="0" fontId="0" fillId="2" borderId="14" xfId="0" applyFill="1" applyBorder="1" applyProtection="1"/>
    <xf numFmtId="164" fontId="0" fillId="3" borderId="14" xfId="0" applyNumberFormat="1" applyFill="1" applyBorder="1" applyProtection="1"/>
    <xf numFmtId="0" fontId="5" fillId="3" borderId="7" xfId="0" applyFont="1" applyFill="1" applyBorder="1" applyProtection="1"/>
    <xf numFmtId="0" fontId="0" fillId="3" borderId="8" xfId="0" applyFill="1" applyBorder="1" applyProtection="1"/>
    <xf numFmtId="164" fontId="5" fillId="3" borderId="9" xfId="0" applyNumberFormat="1" applyFont="1" applyFill="1" applyBorder="1" applyProtection="1"/>
    <xf numFmtId="2" fontId="0" fillId="2" borderId="14" xfId="0" applyNumberFormat="1" applyFill="1" applyBorder="1" applyProtection="1">
      <protection locked="0"/>
    </xf>
    <xf numFmtId="7" fontId="0" fillId="2" borderId="0" xfId="0" applyNumberFormat="1" applyFill="1" applyBorder="1"/>
    <xf numFmtId="0" fontId="0" fillId="3" borderId="0" xfId="0" applyFill="1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4" fillId="2" borderId="1" xfId="0" applyFont="1" applyFill="1" applyBorder="1" applyProtection="1"/>
    <xf numFmtId="0" fontId="5" fillId="0" borderId="1" xfId="0" applyFont="1" applyFill="1" applyBorder="1" applyAlignment="1">
      <alignment horizontal="left"/>
    </xf>
    <xf numFmtId="0" fontId="5" fillId="3" borderId="0" xfId="8" applyFont="1" applyFill="1" applyBorder="1" applyAlignment="1" applyProtection="1">
      <alignment horizontal="right"/>
      <protection locked="0"/>
    </xf>
    <xf numFmtId="0" fontId="9" fillId="3" borderId="0" xfId="8" applyFont="1" applyFill="1" applyBorder="1" applyAlignment="1" applyProtection="1">
      <alignment horizontal="centerContinuous" vertical="justify"/>
      <protection locked="0"/>
    </xf>
    <xf numFmtId="0" fontId="5" fillId="3" borderId="0" xfId="8" applyFont="1" applyFill="1" applyBorder="1" applyAlignment="1" applyProtection="1">
      <alignment horizontal="centerContinuous" vertical="justify"/>
      <protection locked="0"/>
    </xf>
    <xf numFmtId="0" fontId="4" fillId="3" borderId="6" xfId="8" applyFill="1" applyBorder="1" applyProtection="1"/>
    <xf numFmtId="0" fontId="4" fillId="3" borderId="12" xfId="8" applyFill="1" applyBorder="1" applyProtection="1"/>
    <xf numFmtId="0" fontId="4" fillId="3" borderId="0" xfId="8" applyFill="1" applyBorder="1" applyProtection="1">
      <protection locked="0"/>
    </xf>
    <xf numFmtId="0" fontId="5" fillId="3" borderId="1" xfId="8" applyFont="1" applyFill="1" applyBorder="1" applyProtection="1">
      <protection locked="0"/>
    </xf>
    <xf numFmtId="0" fontId="5" fillId="3" borderId="7" xfId="8" applyFont="1" applyFill="1" applyBorder="1" applyAlignment="1" applyProtection="1">
      <alignment horizontal="right"/>
    </xf>
    <xf numFmtId="0" fontId="5" fillId="3" borderId="8" xfId="8" applyFont="1" applyFill="1" applyBorder="1" applyProtection="1"/>
    <xf numFmtId="0" fontId="5" fillId="3" borderId="8" xfId="8" applyFont="1" applyFill="1" applyBorder="1" applyAlignment="1" applyProtection="1">
      <alignment horizontal="right"/>
    </xf>
    <xf numFmtId="0" fontId="5" fillId="3" borderId="9" xfId="8" applyFont="1" applyFill="1" applyBorder="1" applyProtection="1"/>
    <xf numFmtId="0" fontId="9" fillId="3" borderId="13" xfId="8" applyFont="1" applyFill="1" applyBorder="1" applyProtection="1"/>
    <xf numFmtId="0" fontId="4" fillId="0" borderId="0" xfId="8"/>
    <xf numFmtId="0" fontId="5" fillId="2" borderId="0" xfId="8" applyFont="1" applyFill="1" applyBorder="1" applyProtection="1">
      <protection locked="0"/>
    </xf>
    <xf numFmtId="0" fontId="9" fillId="3" borderId="7" xfId="8" applyFont="1" applyFill="1" applyBorder="1" applyAlignment="1">
      <alignment horizontal="left"/>
    </xf>
    <xf numFmtId="0" fontId="9" fillId="3" borderId="8" xfId="8" applyFont="1" applyFill="1" applyBorder="1" applyAlignment="1">
      <alignment horizontal="left"/>
    </xf>
    <xf numFmtId="0" fontId="7" fillId="3" borderId="8" xfId="8" applyFont="1" applyFill="1" applyBorder="1" applyAlignment="1"/>
    <xf numFmtId="0" fontId="7" fillId="3" borderId="9" xfId="8" applyFont="1" applyFill="1" applyBorder="1" applyAlignment="1"/>
    <xf numFmtId="7" fontId="0" fillId="2" borderId="1" xfId="1" applyNumberFormat="1" applyFont="1" applyFill="1" applyBorder="1"/>
    <xf numFmtId="0" fontId="0" fillId="0" borderId="0" xfId="0"/>
    <xf numFmtId="0" fontId="5" fillId="3" borderId="1" xfId="0" applyFont="1" applyFill="1" applyBorder="1"/>
    <xf numFmtId="0" fontId="0" fillId="3" borderId="0" xfId="0" applyFill="1" applyBorder="1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4" fillId="2" borderId="1" xfId="0" applyFont="1" applyFill="1" applyBorder="1"/>
    <xf numFmtId="2" fontId="0" fillId="2" borderId="1" xfId="0" applyNumberFormat="1" applyFill="1" applyBorder="1"/>
    <xf numFmtId="0" fontId="4" fillId="2" borderId="0" xfId="0" applyFont="1" applyFill="1" applyBorder="1"/>
    <xf numFmtId="44" fontId="0" fillId="2" borderId="1" xfId="1" applyFont="1" applyFill="1" applyBorder="1"/>
    <xf numFmtId="164" fontId="0" fillId="3" borderId="1" xfId="0" applyNumberFormat="1" applyFill="1" applyBorder="1" applyProtection="1"/>
    <xf numFmtId="0" fontId="9" fillId="3" borderId="0" xfId="0" applyFont="1" applyFill="1" applyBorder="1"/>
    <xf numFmtId="0" fontId="4" fillId="2" borderId="1" xfId="12" applyFill="1" applyBorder="1"/>
    <xf numFmtId="0" fontId="4" fillId="2" borderId="2" xfId="12" applyFont="1" applyFill="1" applyBorder="1"/>
    <xf numFmtId="164" fontId="4" fillId="2" borderId="1" xfId="1" applyNumberFormat="1" applyFont="1" applyFill="1" applyBorder="1"/>
    <xf numFmtId="4" fontId="0" fillId="2" borderId="1" xfId="0" applyNumberFormat="1" applyFill="1" applyBorder="1"/>
    <xf numFmtId="164" fontId="0" fillId="2" borderId="1" xfId="1" applyNumberFormat="1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12" applyFont="1" applyFill="1" applyBorder="1"/>
    <xf numFmtId="2" fontId="4" fillId="2" borderId="1" xfId="0" applyNumberFormat="1" applyFont="1" applyFill="1" applyBorder="1"/>
    <xf numFmtId="164" fontId="4" fillId="3" borderId="1" xfId="1" applyNumberFormat="1" applyFont="1" applyFill="1" applyBorder="1"/>
    <xf numFmtId="0" fontId="5" fillId="3" borderId="1" xfId="12" applyFont="1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5" fillId="3" borderId="1" xfId="0" applyFont="1" applyFill="1" applyBorder="1" applyAlignment="1">
      <alignment wrapText="1"/>
    </xf>
    <xf numFmtId="2" fontId="0" fillId="2" borderId="1" xfId="0" applyNumberFormat="1" applyFill="1" applyBorder="1" applyProtection="1"/>
    <xf numFmtId="164" fontId="0" fillId="3" borderId="1" xfId="1" applyNumberFormat="1" applyFont="1" applyFill="1" applyBorder="1" applyProtection="1"/>
    <xf numFmtId="0" fontId="4" fillId="2" borderId="1" xfId="12" applyFont="1" applyFill="1" applyBorder="1"/>
    <xf numFmtId="0" fontId="5" fillId="3" borderId="0" xfId="0" applyFont="1" applyFill="1" applyBorder="1" applyAlignment="1">
      <alignment horizontal="left"/>
    </xf>
    <xf numFmtId="44" fontId="0" fillId="2" borderId="0" xfId="1" applyFont="1" applyFill="1" applyBorder="1"/>
    <xf numFmtId="0" fontId="5" fillId="3" borderId="1" xfId="12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44" fontId="0" fillId="2" borderId="1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4" fontId="0" fillId="2" borderId="1" xfId="1" applyFont="1" applyFill="1" applyBorder="1" applyAlignment="1"/>
    <xf numFmtId="0" fontId="4" fillId="2" borderId="0" xfId="8" applyFill="1" applyBorder="1" applyAlignment="1">
      <alignment horizontal="left"/>
    </xf>
    <xf numFmtId="0" fontId="4" fillId="2" borderId="0" xfId="8" applyFont="1" applyFill="1" applyBorder="1" applyAlignment="1">
      <alignment horizontal="left"/>
    </xf>
    <xf numFmtId="7" fontId="4" fillId="2" borderId="1" xfId="1" applyNumberFormat="1" applyFont="1" applyFill="1" applyBorder="1"/>
    <xf numFmtId="7" fontId="4" fillId="3" borderId="1" xfId="12" applyNumberFormat="1" applyFill="1" applyBorder="1"/>
    <xf numFmtId="7" fontId="4" fillId="3" borderId="1" xfId="1" applyNumberFormat="1" applyFont="1" applyFill="1" applyBorder="1"/>
    <xf numFmtId="7" fontId="0" fillId="2" borderId="1" xfId="1" applyNumberFormat="1" applyFont="1" applyFill="1" applyBorder="1"/>
    <xf numFmtId="0" fontId="0" fillId="2" borderId="7" xfId="0" applyFill="1" applyBorder="1"/>
    <xf numFmtId="0" fontId="4" fillId="3" borderId="11" xfId="0" applyFont="1" applyFill="1" applyBorder="1"/>
    <xf numFmtId="0" fontId="1" fillId="0" borderId="10" xfId="14" applyBorder="1"/>
    <xf numFmtId="0" fontId="0" fillId="2" borderId="10" xfId="0" applyFill="1" applyBorder="1"/>
    <xf numFmtId="0" fontId="0" fillId="2" borderId="13" xfId="0" applyFill="1" applyBorder="1"/>
    <xf numFmtId="0" fontId="5" fillId="3" borderId="10" xfId="0" applyFont="1" applyFill="1" applyBorder="1"/>
    <xf numFmtId="0" fontId="5" fillId="3" borderId="7" xfId="0" applyFont="1" applyFill="1" applyBorder="1"/>
    <xf numFmtId="0" fontId="0" fillId="0" borderId="8" xfId="0" applyBorder="1" applyAlignment="1"/>
    <xf numFmtId="44" fontId="4" fillId="2" borderId="1" xfId="1" applyFont="1" applyFill="1" applyBorder="1" applyAlignment="1">
      <alignment horizontal="left"/>
    </xf>
    <xf numFmtId="0" fontId="5" fillId="3" borderId="0" xfId="8" applyFont="1" applyFill="1" applyBorder="1" applyAlignment="1" applyProtection="1">
      <alignment horizontal="left"/>
      <protection locked="0"/>
    </xf>
    <xf numFmtId="0" fontId="4" fillId="0" borderId="0" xfId="8" applyAlignment="1"/>
    <xf numFmtId="0" fontId="5" fillId="3" borderId="0" xfId="8" applyFont="1" applyFill="1" applyBorder="1" applyAlignment="1" applyProtection="1">
      <alignment horizontal="left"/>
    </xf>
    <xf numFmtId="0" fontId="4" fillId="0" borderId="0" xfId="8" applyAlignment="1" applyProtection="1"/>
    <xf numFmtId="0" fontId="5" fillId="3" borderId="1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5" fillId="3" borderId="13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5" fillId="3" borderId="6" xfId="0" applyFont="1" applyFill="1" applyBorder="1" applyAlignment="1">
      <alignment horizontal="center"/>
    </xf>
    <xf numFmtId="0" fontId="4" fillId="3" borderId="6" xfId="0" applyFont="1" applyFill="1" applyBorder="1" applyAlignment="1"/>
  </cellXfs>
  <cellStyles count="16">
    <cellStyle name="Comma 2" xfId="3"/>
    <cellStyle name="Comma 2 2" xfId="9"/>
    <cellStyle name="Currency" xfId="1" builtinId="4"/>
    <cellStyle name="Currency 2" xfId="7"/>
    <cellStyle name="Currency 2 2" xfId="13"/>
    <cellStyle name="Currency 3" xfId="5"/>
    <cellStyle name="Currency 3 2" xfId="11"/>
    <cellStyle name="Currency 3 3" xfId="15"/>
    <cellStyle name="Normal" xfId="0" builtinId="0"/>
    <cellStyle name="Normal 2" xfId="2"/>
    <cellStyle name="Normal 2 2" xfId="8"/>
    <cellStyle name="Normal 3" xfId="6"/>
    <cellStyle name="Normal 3 2" xfId="12"/>
    <cellStyle name="Normal 4" xfId="4"/>
    <cellStyle name="Normal 4 2" xfId="10"/>
    <cellStyle name="Normal 4 3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8"/>
  <sheetViews>
    <sheetView workbookViewId="0">
      <pane ySplit="3" topLeftCell="A4" activePane="bottomLeft" state="frozen"/>
      <selection pane="bottomLeft" activeCell="C12" sqref="C12"/>
    </sheetView>
  </sheetViews>
  <sheetFormatPr defaultColWidth="9.140625" defaultRowHeight="12.75" x14ac:dyDescent="0.2"/>
  <cols>
    <col min="1" max="1" width="41.28515625" style="8" customWidth="1"/>
    <col min="2" max="2" width="18.5703125" style="8" bestFit="1" customWidth="1"/>
    <col min="3" max="3" width="16.5703125" style="8" bestFit="1" customWidth="1"/>
    <col min="4" max="4" width="17.42578125" style="8" customWidth="1"/>
    <col min="5" max="5" width="13.42578125" style="8" bestFit="1" customWidth="1"/>
    <col min="6" max="6" width="24.85546875" style="8" bestFit="1" customWidth="1"/>
    <col min="7" max="7" width="26.42578125" style="8" customWidth="1"/>
    <col min="8" max="8" width="9.140625" style="8"/>
    <col min="9" max="9" width="11.140625" style="8" customWidth="1"/>
    <col min="10" max="10" width="12.140625" style="8" bestFit="1" customWidth="1"/>
    <col min="11" max="11" width="9.140625" style="8"/>
    <col min="12" max="12" width="9.42578125" style="8" customWidth="1"/>
    <col min="13" max="16384" width="9.140625" style="8"/>
  </cols>
  <sheetData>
    <row r="1" spans="1:5 16384:16384" x14ac:dyDescent="0.2">
      <c r="A1" s="134"/>
      <c r="B1" s="134"/>
      <c r="C1" s="129" t="s">
        <v>67</v>
      </c>
      <c r="D1" s="135"/>
      <c r="E1" s="82"/>
      <c r="XFD1" s="8">
        <v>0</v>
      </c>
    </row>
    <row r="2" spans="1:5 16384:16384" ht="20.100000000000001" customHeight="1" x14ac:dyDescent="0.2">
      <c r="A2" s="134"/>
      <c r="B2" s="134"/>
      <c r="C2" s="129" t="s">
        <v>68</v>
      </c>
      <c r="D2" s="135"/>
      <c r="XFD2" s="8">
        <v>1</v>
      </c>
    </row>
    <row r="3" spans="1:5 16384:16384" ht="20.100000000000001" customHeight="1" x14ac:dyDescent="0.2">
      <c r="A3" s="134"/>
      <c r="B3" s="134"/>
      <c r="C3" s="129" t="s">
        <v>69</v>
      </c>
      <c r="D3" s="135"/>
    </row>
    <row r="4" spans="1:5 16384:16384" s="126" customFormat="1" ht="20.100000000000001" customHeight="1" x14ac:dyDescent="0.2">
      <c r="A4" s="130" t="s">
        <v>25</v>
      </c>
      <c r="B4" s="131"/>
      <c r="C4" s="131"/>
      <c r="D4" s="131"/>
      <c r="XFD4" s="142" t="s">
        <v>73</v>
      </c>
    </row>
    <row r="5" spans="1:5 16384:16384" s="126" customFormat="1" ht="20.100000000000001" customHeight="1" x14ac:dyDescent="0.2">
      <c r="A5" s="202" t="s">
        <v>70</v>
      </c>
      <c r="B5" s="203"/>
      <c r="C5" s="202" t="s">
        <v>71</v>
      </c>
      <c r="D5" s="203"/>
      <c r="XFD5" s="142" t="s">
        <v>74</v>
      </c>
    </row>
    <row r="6" spans="1:5 16384:16384" s="126" customFormat="1" ht="20.100000000000001" customHeight="1" x14ac:dyDescent="0.2">
      <c r="A6" s="202" t="s">
        <v>19</v>
      </c>
      <c r="B6" s="203"/>
      <c r="C6" s="202" t="s">
        <v>72</v>
      </c>
      <c r="D6" s="203"/>
      <c r="XFD6" s="141"/>
    </row>
    <row r="7" spans="1:5 16384:16384" ht="20.100000000000001" customHeight="1" x14ac:dyDescent="0.2">
      <c r="A7" s="136"/>
      <c r="B7" s="137"/>
      <c r="C7" s="138"/>
      <c r="D7" s="139"/>
      <c r="XFD7" s="142">
        <v>1</v>
      </c>
    </row>
    <row r="8" spans="1:5 16384:16384" ht="15.75" x14ac:dyDescent="0.25">
      <c r="A8" s="140" t="s">
        <v>27</v>
      </c>
      <c r="B8" s="132"/>
      <c r="C8" s="132"/>
      <c r="D8" s="133"/>
      <c r="XFD8" s="142">
        <v>2</v>
      </c>
    </row>
    <row r="9" spans="1:5 16384:16384" ht="42.75" customHeight="1" x14ac:dyDescent="0.2">
      <c r="A9" s="89" t="s">
        <v>32</v>
      </c>
      <c r="B9" s="90" t="s">
        <v>35</v>
      </c>
      <c r="C9" s="90" t="s">
        <v>34</v>
      </c>
      <c r="D9" s="90" t="s">
        <v>43</v>
      </c>
      <c r="XFD9" s="142">
        <v>3</v>
      </c>
    </row>
    <row r="10" spans="1:5 16384:16384" ht="20.25" customHeight="1" x14ac:dyDescent="0.2">
      <c r="A10" s="91" t="s">
        <v>30</v>
      </c>
      <c r="B10" s="92">
        <f>'Direct Services Staff'!B108</f>
        <v>0</v>
      </c>
      <c r="C10" s="93">
        <f>'Direct Services Staff'!B107</f>
        <v>0</v>
      </c>
      <c r="D10" s="94">
        <f>IF(B10="","",(B10*C10))</f>
        <v>0</v>
      </c>
      <c r="XFD10" s="142">
        <v>4</v>
      </c>
    </row>
    <row r="11" spans="1:5 16384:16384" ht="20.25" customHeight="1" x14ac:dyDescent="0.2">
      <c r="A11" s="91" t="s">
        <v>26</v>
      </c>
      <c r="B11" s="92">
        <f>'Program Coordinator Staff'!B30</f>
        <v>0</v>
      </c>
      <c r="C11" s="93">
        <f>'Program Coordinator Staff'!B29</f>
        <v>0</v>
      </c>
      <c r="D11" s="94">
        <f t="shared" ref="D11:D20" si="0">IF(B11="","",(B11*C11))</f>
        <v>0</v>
      </c>
      <c r="XFD11" s="142">
        <v>5</v>
      </c>
    </row>
    <row r="12" spans="1:5 16384:16384" ht="20.25" customHeight="1" x14ac:dyDescent="0.2">
      <c r="A12" s="91" t="s">
        <v>4</v>
      </c>
      <c r="B12" s="92">
        <f>'Professional Staff'!B103</f>
        <v>0</v>
      </c>
      <c r="C12" s="93">
        <f>'Professional Staff'!C103</f>
        <v>0</v>
      </c>
      <c r="D12" s="94">
        <f t="shared" si="0"/>
        <v>0</v>
      </c>
      <c r="XFD12" s="142"/>
    </row>
    <row r="13" spans="1:5 16384:16384" ht="20.25" customHeight="1" x14ac:dyDescent="0.2">
      <c r="A13" s="91" t="s">
        <v>5</v>
      </c>
      <c r="B13" s="177">
        <f>'Professional Staff'!B104</f>
        <v>0</v>
      </c>
      <c r="C13" s="178">
        <f>'Professional Staff'!C104</f>
        <v>0</v>
      </c>
      <c r="D13" s="94">
        <f t="shared" si="0"/>
        <v>0</v>
      </c>
      <c r="XFD13" s="141"/>
    </row>
    <row r="14" spans="1:5 16384:16384" ht="20.25" customHeight="1" x14ac:dyDescent="0.2">
      <c r="A14" s="91" t="s">
        <v>6</v>
      </c>
      <c r="B14" s="177">
        <f>'Professional Staff'!B105</f>
        <v>0</v>
      </c>
      <c r="C14" s="178">
        <f>'Professional Staff'!C105</f>
        <v>0</v>
      </c>
      <c r="D14" s="94">
        <f t="shared" si="0"/>
        <v>0</v>
      </c>
      <c r="XFD14" s="141"/>
    </row>
    <row r="15" spans="1:5 16384:16384" ht="20.25" customHeight="1" x14ac:dyDescent="0.2">
      <c r="A15" s="91" t="s">
        <v>7</v>
      </c>
      <c r="B15" s="177">
        <f>'Professional Staff'!B106</f>
        <v>0</v>
      </c>
      <c r="C15" s="178">
        <f>'Professional Staff'!C106</f>
        <v>0</v>
      </c>
      <c r="D15" s="94">
        <f t="shared" si="0"/>
        <v>0</v>
      </c>
      <c r="XFD15" s="142" t="s">
        <v>75</v>
      </c>
    </row>
    <row r="16" spans="1:5 16384:16384" ht="20.25" customHeight="1" x14ac:dyDescent="0.2">
      <c r="A16" s="91" t="s">
        <v>8</v>
      </c>
      <c r="B16" s="177">
        <f>'Professional Staff'!B107</f>
        <v>0</v>
      </c>
      <c r="C16" s="178">
        <f>'Professional Staff'!C107</f>
        <v>0</v>
      </c>
      <c r="D16" s="94">
        <f t="shared" si="0"/>
        <v>0</v>
      </c>
      <c r="XFD16" s="142" t="s">
        <v>76</v>
      </c>
    </row>
    <row r="17" spans="1:10" ht="20.25" customHeight="1" x14ac:dyDescent="0.2">
      <c r="A17" s="127" t="s">
        <v>66</v>
      </c>
      <c r="B17" s="177">
        <f>'Professional Staff'!B108</f>
        <v>0</v>
      </c>
      <c r="C17" s="178">
        <f>'Professional Staff'!C108</f>
        <v>0</v>
      </c>
      <c r="D17" s="94">
        <f t="shared" si="0"/>
        <v>0</v>
      </c>
    </row>
    <row r="18" spans="1:10" ht="20.25" customHeight="1" x14ac:dyDescent="0.2">
      <c r="A18" s="91" t="s">
        <v>9</v>
      </c>
      <c r="B18" s="177">
        <f>'Professional Staff'!B109</f>
        <v>0</v>
      </c>
      <c r="C18" s="178">
        <f>'Professional Staff'!C109</f>
        <v>0</v>
      </c>
      <c r="D18" s="94">
        <f t="shared" si="0"/>
        <v>0</v>
      </c>
    </row>
    <row r="19" spans="1:10" ht="20.25" customHeight="1" x14ac:dyDescent="0.2">
      <c r="A19" s="95" t="s">
        <v>62</v>
      </c>
      <c r="B19" s="177">
        <f>'Professional Staff'!B110</f>
        <v>0</v>
      </c>
      <c r="C19" s="178">
        <f>'Professional Staff'!C110</f>
        <v>0</v>
      </c>
      <c r="D19" s="94">
        <f t="shared" si="0"/>
        <v>0</v>
      </c>
    </row>
    <row r="20" spans="1:10" ht="20.25" customHeight="1" x14ac:dyDescent="0.2">
      <c r="A20" s="95" t="s">
        <v>3</v>
      </c>
      <c r="B20" s="122">
        <v>0</v>
      </c>
      <c r="C20" s="96">
        <v>1.6</v>
      </c>
      <c r="D20" s="97">
        <f t="shared" si="0"/>
        <v>0</v>
      </c>
    </row>
    <row r="21" spans="1:10" ht="20.25" customHeight="1" x14ac:dyDescent="0.2">
      <c r="A21" s="98" t="s">
        <v>0</v>
      </c>
      <c r="B21" s="99"/>
      <c r="C21" s="99"/>
      <c r="D21" s="100">
        <f>SUM(D10:D20)</f>
        <v>0</v>
      </c>
    </row>
    <row r="22" spans="1:10" ht="20.25" customHeight="1" x14ac:dyDescent="0.2">
      <c r="A22" s="101" t="s">
        <v>36</v>
      </c>
      <c r="B22" s="102"/>
      <c r="C22" s="102"/>
      <c r="D22" s="103">
        <f>D21*0.1</f>
        <v>0</v>
      </c>
    </row>
    <row r="23" spans="1:10" ht="20.25" customHeight="1" x14ac:dyDescent="0.2">
      <c r="A23" s="104" t="s">
        <v>37</v>
      </c>
      <c r="B23" s="105"/>
      <c r="C23" s="105"/>
      <c r="D23" s="106">
        <f>'Equipment &amp; Supplies'!C25</f>
        <v>0</v>
      </c>
    </row>
    <row r="24" spans="1:10" ht="20.25" customHeight="1" x14ac:dyDescent="0.2">
      <c r="A24" s="107" t="s">
        <v>1</v>
      </c>
      <c r="B24" s="88"/>
      <c r="C24" s="88"/>
      <c r="D24" s="108">
        <f>SUM(D21:D23)</f>
        <v>0</v>
      </c>
    </row>
    <row r="25" spans="1:10" ht="20.25" customHeight="1" x14ac:dyDescent="0.2">
      <c r="A25" s="104" t="s">
        <v>38</v>
      </c>
      <c r="B25" s="105"/>
      <c r="C25" s="105"/>
      <c r="D25" s="106">
        <f>D24*0.15</f>
        <v>0</v>
      </c>
    </row>
    <row r="26" spans="1:10" ht="20.25" customHeight="1" x14ac:dyDescent="0.2">
      <c r="A26" s="109" t="s">
        <v>48</v>
      </c>
      <c r="B26" s="110"/>
      <c r="C26" s="110"/>
      <c r="D26" s="111">
        <f>SUM(D24:D25)</f>
        <v>0</v>
      </c>
    </row>
    <row r="27" spans="1:10" ht="20.25" customHeight="1" x14ac:dyDescent="0.2">
      <c r="A27" s="112"/>
      <c r="B27" s="112"/>
      <c r="C27" s="112"/>
      <c r="D27" s="113"/>
    </row>
    <row r="28" spans="1:10" ht="20.25" customHeight="1" x14ac:dyDescent="0.2">
      <c r="A28" s="114"/>
      <c r="B28" s="37"/>
      <c r="C28" s="114"/>
      <c r="D28" s="37"/>
    </row>
    <row r="29" spans="1:10" ht="15.75" x14ac:dyDescent="0.25">
      <c r="A29" s="87" t="s">
        <v>20</v>
      </c>
      <c r="B29" s="88"/>
      <c r="C29" s="88"/>
      <c r="D29" s="88"/>
    </row>
    <row r="30" spans="1:10" ht="35.25" x14ac:dyDescent="0.2">
      <c r="A30" s="115" t="s">
        <v>32</v>
      </c>
      <c r="B30" s="90" t="s">
        <v>35</v>
      </c>
      <c r="C30" s="90" t="s">
        <v>34</v>
      </c>
      <c r="D30" s="90" t="s">
        <v>43</v>
      </c>
      <c r="G30" s="84"/>
      <c r="H30" s="84"/>
      <c r="I30" s="83"/>
    </row>
    <row r="31" spans="1:10" ht="20.25" customHeight="1" x14ac:dyDescent="0.2">
      <c r="A31" s="116" t="s">
        <v>30</v>
      </c>
      <c r="B31" s="92">
        <f>'Direct Services Staff'!C108</f>
        <v>0</v>
      </c>
      <c r="C31" s="39">
        <f>'Direct Services Staff'!C107</f>
        <v>0</v>
      </c>
      <c r="D31" s="94">
        <f>IF(B31="","",(B31*C31))</f>
        <v>0</v>
      </c>
      <c r="G31" s="36"/>
      <c r="I31" s="83"/>
      <c r="J31" s="85"/>
    </row>
    <row r="32" spans="1:10" ht="20.25" customHeight="1" x14ac:dyDescent="0.2">
      <c r="A32" s="116" t="s">
        <v>26</v>
      </c>
      <c r="B32" s="92">
        <f>'Program Coordinator Staff'!C30</f>
        <v>0</v>
      </c>
      <c r="C32" s="39">
        <f>'Program Coordinator Staff'!C29</f>
        <v>0</v>
      </c>
      <c r="D32" s="94">
        <f t="shared" ref="D32:D41" si="1">IF(B32="","",(B32*C32))</f>
        <v>0</v>
      </c>
      <c r="J32" s="85"/>
    </row>
    <row r="33" spans="1:10" ht="20.25" customHeight="1" x14ac:dyDescent="0.2">
      <c r="A33" s="116" t="s">
        <v>4</v>
      </c>
      <c r="B33" s="92">
        <f>'Professional Staff'!D103</f>
        <v>0</v>
      </c>
      <c r="C33" s="39">
        <f>'Professional Staff'!E103</f>
        <v>0</v>
      </c>
      <c r="D33" s="94">
        <f t="shared" si="1"/>
        <v>0</v>
      </c>
      <c r="J33" s="85"/>
    </row>
    <row r="34" spans="1:10" ht="20.25" customHeight="1" x14ac:dyDescent="0.2">
      <c r="A34" s="116" t="s">
        <v>5</v>
      </c>
      <c r="B34" s="177">
        <f>'Professional Staff'!D104</f>
        <v>0</v>
      </c>
      <c r="C34" s="159">
        <f>'Professional Staff'!E104</f>
        <v>0</v>
      </c>
      <c r="D34" s="94">
        <f t="shared" si="1"/>
        <v>0</v>
      </c>
    </row>
    <row r="35" spans="1:10" ht="20.25" customHeight="1" x14ac:dyDescent="0.2">
      <c r="A35" s="116" t="s">
        <v>6</v>
      </c>
      <c r="B35" s="177">
        <f>'Professional Staff'!D105</f>
        <v>0</v>
      </c>
      <c r="C35" s="159">
        <f>'Professional Staff'!E105</f>
        <v>0</v>
      </c>
      <c r="D35" s="94">
        <f t="shared" si="1"/>
        <v>0</v>
      </c>
    </row>
    <row r="36" spans="1:10" ht="20.25" customHeight="1" x14ac:dyDescent="0.2">
      <c r="A36" s="116" t="s">
        <v>7</v>
      </c>
      <c r="B36" s="177">
        <f>'Professional Staff'!D106</f>
        <v>0</v>
      </c>
      <c r="C36" s="159">
        <f>'Professional Staff'!E106</f>
        <v>0</v>
      </c>
      <c r="D36" s="94">
        <f t="shared" si="1"/>
        <v>0</v>
      </c>
    </row>
    <row r="37" spans="1:10" ht="20.25" customHeight="1" x14ac:dyDescent="0.2">
      <c r="A37" s="116" t="s">
        <v>8</v>
      </c>
      <c r="B37" s="177">
        <f>'Professional Staff'!D107</f>
        <v>0</v>
      </c>
      <c r="C37" s="159">
        <f>'Professional Staff'!E107</f>
        <v>0</v>
      </c>
      <c r="D37" s="94">
        <f t="shared" si="1"/>
        <v>0</v>
      </c>
    </row>
    <row r="38" spans="1:10" ht="20.25" customHeight="1" x14ac:dyDescent="0.2">
      <c r="A38" s="127" t="s">
        <v>66</v>
      </c>
      <c r="B38" s="177">
        <f>'Professional Staff'!D108</f>
        <v>0</v>
      </c>
      <c r="C38" s="159">
        <f>'Professional Staff'!E108</f>
        <v>0</v>
      </c>
      <c r="D38" s="94">
        <f t="shared" si="1"/>
        <v>0</v>
      </c>
    </row>
    <row r="39" spans="1:10" ht="20.25" customHeight="1" x14ac:dyDescent="0.2">
      <c r="A39" s="116" t="s">
        <v>9</v>
      </c>
      <c r="B39" s="177">
        <f>'Professional Staff'!D109</f>
        <v>0</v>
      </c>
      <c r="C39" s="159">
        <f>'Professional Staff'!E109</f>
        <v>0</v>
      </c>
      <c r="D39" s="94">
        <f t="shared" si="1"/>
        <v>0</v>
      </c>
    </row>
    <row r="40" spans="1:10" ht="20.25" customHeight="1" x14ac:dyDescent="0.2">
      <c r="A40" s="117" t="s">
        <v>62</v>
      </c>
      <c r="B40" s="177">
        <f>'Professional Staff'!D110</f>
        <v>0</v>
      </c>
      <c r="C40" s="159">
        <f>'Professional Staff'!E110</f>
        <v>0</v>
      </c>
      <c r="D40" s="94">
        <f t="shared" si="1"/>
        <v>0</v>
      </c>
    </row>
    <row r="41" spans="1:10" ht="20.25" customHeight="1" x14ac:dyDescent="0.2">
      <c r="A41" s="117" t="s">
        <v>3</v>
      </c>
      <c r="B41" s="122">
        <v>0</v>
      </c>
      <c r="C41" s="118">
        <v>1.6</v>
      </c>
      <c r="D41" s="97">
        <f t="shared" si="1"/>
        <v>0</v>
      </c>
    </row>
    <row r="42" spans="1:10" ht="20.25" customHeight="1" x14ac:dyDescent="0.2">
      <c r="A42" s="119" t="s">
        <v>0</v>
      </c>
      <c r="B42" s="120"/>
      <c r="C42" s="120"/>
      <c r="D42" s="121">
        <f>SUM(D31:D41)</f>
        <v>0</v>
      </c>
    </row>
    <row r="43" spans="1:10" ht="20.25" customHeight="1" x14ac:dyDescent="0.2">
      <c r="A43" s="104" t="s">
        <v>36</v>
      </c>
      <c r="B43" s="105"/>
      <c r="C43" s="105"/>
      <c r="D43" s="106">
        <f>D42*0.1</f>
        <v>0</v>
      </c>
    </row>
    <row r="44" spans="1:10" ht="20.25" customHeight="1" x14ac:dyDescent="0.2">
      <c r="A44" s="104" t="s">
        <v>37</v>
      </c>
      <c r="B44" s="105"/>
      <c r="C44" s="105"/>
      <c r="D44" s="106">
        <f>'Equipment &amp; Supplies'!D26</f>
        <v>0</v>
      </c>
    </row>
    <row r="45" spans="1:10" ht="20.25" customHeight="1" x14ac:dyDescent="0.2">
      <c r="A45" s="119" t="s">
        <v>1</v>
      </c>
      <c r="B45" s="120"/>
      <c r="C45" s="120"/>
      <c r="D45" s="121">
        <f>SUM(D42:D44)</f>
        <v>0</v>
      </c>
    </row>
    <row r="46" spans="1:10" ht="20.25" customHeight="1" x14ac:dyDescent="0.2">
      <c r="A46" s="104" t="s">
        <v>38</v>
      </c>
      <c r="B46" s="105"/>
      <c r="C46" s="105"/>
      <c r="D46" s="106">
        <f>D45*0.15</f>
        <v>0</v>
      </c>
    </row>
    <row r="47" spans="1:10" x14ac:dyDescent="0.2">
      <c r="A47" s="109" t="s">
        <v>47</v>
      </c>
      <c r="B47" s="110"/>
      <c r="C47" s="110"/>
      <c r="D47" s="111">
        <f>SUM(D45:D46)</f>
        <v>0</v>
      </c>
    </row>
    <row r="48" spans="1:10" x14ac:dyDescent="0.2">
      <c r="D48" s="86"/>
    </row>
  </sheetData>
  <sheetProtection password="C82F" sheet="1" objects="1" scenarios="1"/>
  <protectedRanges>
    <protectedRange password="C82F" sqref="A8:D47" name="Range1"/>
  </protectedRanges>
  <mergeCells count="4">
    <mergeCell ref="A5:B5"/>
    <mergeCell ref="A6:B6"/>
    <mergeCell ref="C5:D5"/>
    <mergeCell ref="C6:D6"/>
  </mergeCells>
  <phoneticPr fontId="0" type="noConversion"/>
  <dataValidations count="4">
    <dataValidation type="list" allowBlank="1" showInputMessage="1" showErrorMessage="1" sqref="B20 B41">
      <formula1>$XFD$1:$XFD$3</formula1>
    </dataValidation>
    <dataValidation type="list" allowBlank="1" showInputMessage="1" showErrorMessage="1" sqref="D1">
      <formula1>$XFD$4:$XFD$6</formula1>
    </dataValidation>
    <dataValidation type="list" allowBlank="1" showInputMessage="1" showErrorMessage="1" sqref="D2">
      <formula1>$XFD$7:$XFD$12</formula1>
    </dataValidation>
    <dataValidation type="list" allowBlank="1" showInputMessage="1" showErrorMessage="1" sqref="D3">
      <formula1>$XFD$15:$XFD$17</formula1>
    </dataValidation>
  </dataValidations>
  <pageMargins left="0.25" right="0" top="0.77" bottom="0.17" header="0.17" footer="0.17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>
      <pane ySplit="4" topLeftCell="A22" activePane="bottomLeft" state="frozen"/>
      <selection pane="bottomLeft" activeCell="B11" sqref="B11"/>
    </sheetView>
  </sheetViews>
  <sheetFormatPr defaultColWidth="9.140625" defaultRowHeight="12.75" x14ac:dyDescent="0.2"/>
  <cols>
    <col min="1" max="1" width="33.140625" style="6" customWidth="1"/>
    <col min="2" max="2" width="42" style="6" customWidth="1"/>
    <col min="3" max="3" width="17.5703125" style="15" customWidth="1"/>
    <col min="4" max="4" width="19.85546875" style="6" customWidth="1"/>
    <col min="5" max="5" width="55.85546875" style="6" customWidth="1"/>
    <col min="6" max="16384" width="9.140625" style="6"/>
  </cols>
  <sheetData>
    <row r="1" spans="1:4" ht="25.5" customHeight="1" x14ac:dyDescent="0.25">
      <c r="A1" s="143" t="s">
        <v>10</v>
      </c>
      <c r="B1" s="144"/>
      <c r="C1" s="145"/>
      <c r="D1" s="146"/>
    </row>
    <row r="2" spans="1:4" ht="20.100000000000001" customHeight="1" x14ac:dyDescent="0.2">
      <c r="A2" s="204" t="str">
        <f>Threshold!A5</f>
        <v xml:space="preserve">Name: </v>
      </c>
      <c r="B2" s="205"/>
      <c r="C2" s="204" t="str">
        <f>Threshold!C5</f>
        <v xml:space="preserve">Date: </v>
      </c>
      <c r="D2" s="205"/>
    </row>
    <row r="3" spans="1:4" ht="20.100000000000001" customHeight="1" x14ac:dyDescent="0.2">
      <c r="A3" s="204" t="str">
        <f>Threshold!A6</f>
        <v>CSP:</v>
      </c>
      <c r="B3" s="205"/>
      <c r="C3" s="204" t="str">
        <f>Threshold!C6</f>
        <v xml:space="preserve">CDDO: </v>
      </c>
      <c r="D3" s="205"/>
    </row>
    <row r="4" spans="1:4" ht="30" customHeight="1" x14ac:dyDescent="0.2">
      <c r="A4" s="1" t="s">
        <v>11</v>
      </c>
      <c r="B4" s="1" t="s">
        <v>12</v>
      </c>
      <c r="C4" s="29" t="s">
        <v>21</v>
      </c>
      <c r="D4" s="29" t="s">
        <v>22</v>
      </c>
    </row>
    <row r="5" spans="1:4" ht="30" customHeight="1" x14ac:dyDescent="0.2">
      <c r="A5" s="18"/>
      <c r="B5" s="52"/>
      <c r="C5" s="53"/>
      <c r="D5" s="53"/>
    </row>
    <row r="6" spans="1:4" ht="23.25" customHeight="1" x14ac:dyDescent="0.2">
      <c r="A6" s="18"/>
      <c r="B6" s="52"/>
      <c r="C6" s="53"/>
      <c r="D6" s="53"/>
    </row>
    <row r="7" spans="1:4" ht="23.25" customHeight="1" x14ac:dyDescent="0.2">
      <c r="A7" s="18"/>
      <c r="B7" s="52"/>
      <c r="C7" s="53"/>
      <c r="D7" s="53"/>
    </row>
    <row r="8" spans="1:4" ht="23.25" customHeight="1" x14ac:dyDescent="0.2">
      <c r="A8" s="18"/>
      <c r="B8" s="52"/>
      <c r="C8" s="53"/>
      <c r="D8" s="53"/>
    </row>
    <row r="9" spans="1:4" ht="23.25" customHeight="1" x14ac:dyDescent="0.2">
      <c r="A9" s="18"/>
      <c r="B9" s="52"/>
      <c r="C9" s="53"/>
      <c r="D9" s="53"/>
    </row>
    <row r="10" spans="1:4" ht="23.25" customHeight="1" x14ac:dyDescent="0.2">
      <c r="A10" s="18"/>
      <c r="B10" s="52"/>
      <c r="C10" s="53"/>
      <c r="D10" s="53"/>
    </row>
    <row r="11" spans="1:4" ht="23.25" customHeight="1" x14ac:dyDescent="0.2">
      <c r="A11" s="18"/>
      <c r="B11" s="52"/>
      <c r="C11" s="53"/>
      <c r="D11" s="53"/>
    </row>
    <row r="12" spans="1:4" ht="23.25" customHeight="1" x14ac:dyDescent="0.2">
      <c r="A12" s="18"/>
      <c r="B12" s="52"/>
      <c r="C12" s="53"/>
      <c r="D12" s="53"/>
    </row>
    <row r="13" spans="1:4" ht="23.25" customHeight="1" x14ac:dyDescent="0.2">
      <c r="A13" s="18"/>
      <c r="B13" s="52"/>
      <c r="C13" s="53"/>
      <c r="D13" s="53"/>
    </row>
    <row r="14" spans="1:4" ht="23.25" customHeight="1" x14ac:dyDescent="0.2">
      <c r="A14" s="18"/>
      <c r="B14" s="52"/>
      <c r="C14" s="53"/>
      <c r="D14" s="53"/>
    </row>
    <row r="15" spans="1:4" ht="23.25" customHeight="1" x14ac:dyDescent="0.2">
      <c r="A15" s="18"/>
      <c r="B15" s="52"/>
      <c r="C15" s="53"/>
      <c r="D15" s="53"/>
    </row>
    <row r="16" spans="1:4" ht="23.25" customHeight="1" x14ac:dyDescent="0.2">
      <c r="A16" s="18"/>
      <c r="B16" s="52"/>
      <c r="C16" s="53"/>
      <c r="D16" s="53"/>
    </row>
    <row r="17" spans="1:4" ht="24.95" customHeight="1" x14ac:dyDescent="0.2">
      <c r="A17" s="13"/>
      <c r="B17" s="33"/>
      <c r="C17" s="54"/>
      <c r="D17" s="54"/>
    </row>
    <row r="18" spans="1:4" ht="24.95" customHeight="1" x14ac:dyDescent="0.2">
      <c r="A18" s="13"/>
      <c r="B18" s="33"/>
      <c r="C18" s="54"/>
      <c r="D18" s="54"/>
    </row>
    <row r="19" spans="1:4" ht="24.95" customHeight="1" x14ac:dyDescent="0.2">
      <c r="A19" s="13"/>
      <c r="B19" s="33"/>
      <c r="C19" s="54"/>
      <c r="D19" s="54"/>
    </row>
    <row r="20" spans="1:4" ht="24.95" customHeight="1" x14ac:dyDescent="0.2">
      <c r="A20" s="13"/>
      <c r="B20" s="33"/>
      <c r="C20" s="54"/>
      <c r="D20" s="54"/>
    </row>
    <row r="21" spans="1:4" ht="24.95" customHeight="1" x14ac:dyDescent="0.2">
      <c r="A21" s="13"/>
      <c r="B21" s="33"/>
      <c r="C21" s="54"/>
      <c r="D21" s="54"/>
    </row>
    <row r="22" spans="1:4" ht="24.95" customHeight="1" x14ac:dyDescent="0.2">
      <c r="A22" s="13"/>
      <c r="B22" s="55"/>
      <c r="C22" s="54"/>
      <c r="D22" s="56"/>
    </row>
    <row r="23" spans="1:4" ht="24.95" customHeight="1" x14ac:dyDescent="0.2">
      <c r="A23" s="13"/>
      <c r="B23" s="33"/>
      <c r="C23" s="57"/>
      <c r="D23" s="54"/>
    </row>
    <row r="24" spans="1:4" ht="20.100000000000001" customHeight="1" x14ac:dyDescent="0.2">
      <c r="B24" s="28" t="s">
        <v>23</v>
      </c>
      <c r="C24" s="16">
        <f>SUM(C5:C23)</f>
        <v>0</v>
      </c>
      <c r="D24" s="30">
        <f>SUM(D5:D23)</f>
        <v>0</v>
      </c>
    </row>
    <row r="25" spans="1:4" ht="20.100000000000001" customHeight="1" x14ac:dyDescent="0.2">
      <c r="B25" s="27" t="s">
        <v>31</v>
      </c>
      <c r="C25" s="31">
        <f>C24/260</f>
        <v>0</v>
      </c>
      <c r="D25" s="24"/>
    </row>
    <row r="26" spans="1:4" ht="20.100000000000001" customHeight="1" x14ac:dyDescent="0.2">
      <c r="B26" s="27" t="s">
        <v>24</v>
      </c>
      <c r="C26" s="38"/>
      <c r="D26" s="32">
        <f>D24/365</f>
        <v>0</v>
      </c>
    </row>
    <row r="27" spans="1:4" ht="20.100000000000001" customHeight="1" x14ac:dyDescent="0.2">
      <c r="A27" s="22"/>
      <c r="B27" s="7"/>
      <c r="C27" s="25"/>
      <c r="D27" s="25"/>
    </row>
    <row r="28" spans="1:4" ht="20.100000000000001" customHeight="1" x14ac:dyDescent="0.2"/>
    <row r="29" spans="1:4" ht="15.75" hidden="1" x14ac:dyDescent="0.25">
      <c r="A29" s="73" t="s">
        <v>13</v>
      </c>
      <c r="B29" s="67"/>
      <c r="C29" s="74"/>
      <c r="D29" s="75"/>
    </row>
    <row r="30" spans="1:4" ht="15" hidden="1" x14ac:dyDescent="0.2">
      <c r="A30" s="76" t="s">
        <v>14</v>
      </c>
      <c r="B30" s="7"/>
      <c r="C30" s="23"/>
      <c r="D30" s="77"/>
    </row>
    <row r="31" spans="1:4" ht="15" hidden="1" x14ac:dyDescent="0.2">
      <c r="A31" s="76" t="s">
        <v>15</v>
      </c>
      <c r="B31" s="7"/>
      <c r="C31" s="23"/>
      <c r="D31" s="77"/>
    </row>
    <row r="32" spans="1:4" ht="15" hidden="1" x14ac:dyDescent="0.2">
      <c r="A32" s="76" t="s">
        <v>16</v>
      </c>
      <c r="B32" s="7"/>
      <c r="C32" s="23"/>
      <c r="D32" s="77"/>
    </row>
    <row r="33" spans="1:4" ht="15" hidden="1" x14ac:dyDescent="0.2">
      <c r="A33" s="76" t="s">
        <v>61</v>
      </c>
      <c r="B33" s="7"/>
      <c r="C33" s="23"/>
      <c r="D33" s="77"/>
    </row>
    <row r="34" spans="1:4" ht="15" hidden="1" x14ac:dyDescent="0.2">
      <c r="A34" s="78"/>
      <c r="B34" s="79"/>
      <c r="C34" s="80"/>
      <c r="D34" s="81"/>
    </row>
    <row r="35" spans="1:4" ht="15" hidden="1" x14ac:dyDescent="0.2">
      <c r="A35" s="17"/>
    </row>
    <row r="36" spans="1:4" ht="15" hidden="1" x14ac:dyDescent="0.2">
      <c r="A36" s="17"/>
    </row>
  </sheetData>
  <sheetProtection password="C82F" sheet="1" objects="1" scenarios="1"/>
  <protectedRanges>
    <protectedRange sqref="A5:D23" name="Equipment And  Supplies"/>
  </protectedRanges>
  <mergeCells count="4">
    <mergeCell ref="A2:B2"/>
    <mergeCell ref="C2:D2"/>
    <mergeCell ref="A3:B3"/>
    <mergeCell ref="C3:D3"/>
  </mergeCells>
  <phoneticPr fontId="0" type="noConversion"/>
  <pageMargins left="0.55000000000000004" right="0.25" top="0.35" bottom="0.47" header="0.25" footer="0.5"/>
  <pageSetup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8"/>
  <sheetViews>
    <sheetView workbookViewId="0">
      <pane ySplit="5" topLeftCell="A81" activePane="bottomLeft" state="frozen"/>
      <selection pane="bottomLeft" activeCell="I90" sqref="I90"/>
    </sheetView>
  </sheetViews>
  <sheetFormatPr defaultColWidth="9.140625" defaultRowHeight="12.75" x14ac:dyDescent="0.2"/>
  <cols>
    <col min="1" max="1" width="27" style="7" customWidth="1"/>
    <col min="2" max="2" width="18.28515625" style="7" bestFit="1" customWidth="1"/>
    <col min="3" max="3" width="21.42578125" style="7" bestFit="1" customWidth="1"/>
    <col min="4" max="4" width="16.28515625" style="7" bestFit="1" customWidth="1"/>
    <col min="5" max="5" width="21.42578125" style="7" bestFit="1" customWidth="1"/>
    <col min="6" max="6" width="16.28515625" style="7" bestFit="1" customWidth="1"/>
    <col min="7" max="7" width="12.5703125" style="7" bestFit="1" customWidth="1"/>
    <col min="8" max="11" width="9.140625" style="7"/>
    <col min="12" max="12" width="18.28515625" style="7" bestFit="1" customWidth="1"/>
    <col min="13" max="16384" width="9.140625" style="7"/>
  </cols>
  <sheetData>
    <row r="1" spans="1:12 16384:16384" ht="15.75" x14ac:dyDescent="0.25">
      <c r="A1" s="40"/>
      <c r="B1" s="41"/>
      <c r="C1" s="41"/>
      <c r="D1" s="41"/>
      <c r="E1" s="42"/>
      <c r="XFD1" s="35" t="s">
        <v>2</v>
      </c>
    </row>
    <row r="2" spans="1:12 16384:16384" ht="15.75" x14ac:dyDescent="0.25">
      <c r="A2" s="47" t="s">
        <v>17</v>
      </c>
      <c r="B2" s="3"/>
      <c r="C2" s="46"/>
      <c r="D2" s="46"/>
      <c r="E2" s="19"/>
      <c r="XFD2" s="35" t="s">
        <v>51</v>
      </c>
    </row>
    <row r="3" spans="1:12 16384:16384" x14ac:dyDescent="0.2">
      <c r="A3" s="206" t="str">
        <f>Threshold!A5</f>
        <v xml:space="preserve">Name: </v>
      </c>
      <c r="B3" s="207"/>
      <c r="C3" s="207" t="str">
        <f>Threshold!C5</f>
        <v xml:space="preserve">Date: </v>
      </c>
      <c r="D3" s="207"/>
      <c r="E3" s="19"/>
      <c r="L3" s="35"/>
    </row>
    <row r="4" spans="1:12 16384:16384" x14ac:dyDescent="0.2">
      <c r="A4" s="208" t="str">
        <f>Threshold!A6</f>
        <v>CSP:</v>
      </c>
      <c r="B4" s="209"/>
      <c r="C4" s="209" t="str">
        <f>Threshold!C6</f>
        <v xml:space="preserve">CDDO: </v>
      </c>
      <c r="D4" s="209"/>
      <c r="E4" s="21"/>
    </row>
    <row r="5" spans="1:12 16384:16384" x14ac:dyDescent="0.2">
      <c r="A5" s="43" t="s">
        <v>54</v>
      </c>
      <c r="B5" s="43" t="s">
        <v>40</v>
      </c>
      <c r="C5" s="44" t="s">
        <v>52</v>
      </c>
      <c r="D5" s="45" t="s">
        <v>53</v>
      </c>
      <c r="E5" s="45" t="s">
        <v>29</v>
      </c>
      <c r="F5" s="35"/>
      <c r="H5" s="35"/>
    </row>
    <row r="6" spans="1:12 16384:16384" x14ac:dyDescent="0.2">
      <c r="A6" s="10"/>
      <c r="B6" s="18"/>
      <c r="C6" s="14"/>
      <c r="D6" s="34"/>
      <c r="E6" s="68">
        <f>C6*D6</f>
        <v>0</v>
      </c>
      <c r="H6" s="35"/>
    </row>
    <row r="7" spans="1:12 16384:16384" x14ac:dyDescent="0.2">
      <c r="A7" s="10"/>
      <c r="B7" s="18"/>
      <c r="C7" s="14"/>
      <c r="D7" s="34"/>
      <c r="E7" s="68">
        <f t="shared" ref="E7:E70" si="0">C7*D7</f>
        <v>0</v>
      </c>
    </row>
    <row r="8" spans="1:12 16384:16384" x14ac:dyDescent="0.2">
      <c r="A8" s="10"/>
      <c r="B8" s="18"/>
      <c r="C8" s="59"/>
      <c r="D8" s="34"/>
      <c r="E8" s="68">
        <f t="shared" si="0"/>
        <v>0</v>
      </c>
    </row>
    <row r="9" spans="1:12 16384:16384" x14ac:dyDescent="0.2">
      <c r="A9" s="10"/>
      <c r="B9" s="18"/>
      <c r="C9" s="59"/>
      <c r="D9" s="34"/>
      <c r="E9" s="68">
        <f t="shared" si="0"/>
        <v>0</v>
      </c>
    </row>
    <row r="10" spans="1:12 16384:16384" x14ac:dyDescent="0.2">
      <c r="A10" s="10"/>
      <c r="B10" s="10"/>
      <c r="C10" s="59"/>
      <c r="D10" s="34"/>
      <c r="E10" s="68">
        <f t="shared" si="0"/>
        <v>0</v>
      </c>
    </row>
    <row r="11" spans="1:12 16384:16384" x14ac:dyDescent="0.2">
      <c r="A11" s="10"/>
      <c r="B11" s="10"/>
      <c r="C11" s="59"/>
      <c r="D11" s="34"/>
      <c r="E11" s="68">
        <f t="shared" si="0"/>
        <v>0</v>
      </c>
    </row>
    <row r="12" spans="1:12 16384:16384" x14ac:dyDescent="0.2">
      <c r="A12" s="10"/>
      <c r="B12" s="10"/>
      <c r="C12" s="59"/>
      <c r="D12" s="34"/>
      <c r="E12" s="68">
        <f t="shared" si="0"/>
        <v>0</v>
      </c>
    </row>
    <row r="13" spans="1:12 16384:16384" x14ac:dyDescent="0.2">
      <c r="A13" s="10"/>
      <c r="B13" s="10"/>
      <c r="C13" s="59"/>
      <c r="D13" s="34"/>
      <c r="E13" s="68">
        <f t="shared" si="0"/>
        <v>0</v>
      </c>
    </row>
    <row r="14" spans="1:12 16384:16384" x14ac:dyDescent="0.2">
      <c r="A14" s="10"/>
      <c r="B14" s="10"/>
      <c r="C14" s="59"/>
      <c r="D14" s="34"/>
      <c r="E14" s="68">
        <f t="shared" si="0"/>
        <v>0</v>
      </c>
    </row>
    <row r="15" spans="1:12 16384:16384" x14ac:dyDescent="0.2">
      <c r="A15" s="10"/>
      <c r="B15" s="10"/>
      <c r="C15" s="59"/>
      <c r="D15" s="34"/>
      <c r="E15" s="68">
        <f t="shared" si="0"/>
        <v>0</v>
      </c>
    </row>
    <row r="16" spans="1:12 16384:16384" x14ac:dyDescent="0.2">
      <c r="A16" s="10"/>
      <c r="B16" s="10"/>
      <c r="C16" s="14"/>
      <c r="D16" s="34"/>
      <c r="E16" s="68">
        <f t="shared" si="0"/>
        <v>0</v>
      </c>
    </row>
    <row r="17" spans="1:5" x14ac:dyDescent="0.2">
      <c r="A17" s="10"/>
      <c r="B17" s="10"/>
      <c r="C17" s="14"/>
      <c r="D17" s="34"/>
      <c r="E17" s="68">
        <f t="shared" si="0"/>
        <v>0</v>
      </c>
    </row>
    <row r="18" spans="1:5" x14ac:dyDescent="0.2">
      <c r="A18" s="10"/>
      <c r="B18" s="10"/>
      <c r="C18" s="70"/>
      <c r="D18" s="34"/>
      <c r="E18" s="68">
        <f t="shared" si="0"/>
        <v>0</v>
      </c>
    </row>
    <row r="19" spans="1:5" x14ac:dyDescent="0.2">
      <c r="A19" s="10"/>
      <c r="B19" s="10"/>
      <c r="C19" s="14"/>
      <c r="D19" s="34"/>
      <c r="E19" s="68">
        <f t="shared" si="0"/>
        <v>0</v>
      </c>
    </row>
    <row r="20" spans="1:5" x14ac:dyDescent="0.2">
      <c r="A20" s="10"/>
      <c r="B20" s="10"/>
      <c r="C20" s="14"/>
      <c r="D20" s="34"/>
      <c r="E20" s="68">
        <f t="shared" si="0"/>
        <v>0</v>
      </c>
    </row>
    <row r="21" spans="1:5" x14ac:dyDescent="0.2">
      <c r="A21" s="10"/>
      <c r="B21" s="10"/>
      <c r="C21" s="14"/>
      <c r="D21" s="34"/>
      <c r="E21" s="68">
        <f t="shared" si="0"/>
        <v>0</v>
      </c>
    </row>
    <row r="22" spans="1:5" x14ac:dyDescent="0.2">
      <c r="A22" s="10"/>
      <c r="B22" s="10"/>
      <c r="C22" s="14"/>
      <c r="D22" s="34"/>
      <c r="E22" s="68">
        <f t="shared" si="0"/>
        <v>0</v>
      </c>
    </row>
    <row r="23" spans="1:5" x14ac:dyDescent="0.2">
      <c r="A23" s="10"/>
      <c r="B23" s="10"/>
      <c r="C23" s="14"/>
      <c r="D23" s="34"/>
      <c r="E23" s="68">
        <f t="shared" si="0"/>
        <v>0</v>
      </c>
    </row>
    <row r="24" spans="1:5" x14ac:dyDescent="0.2">
      <c r="A24" s="10"/>
      <c r="B24" s="10"/>
      <c r="C24" s="14"/>
      <c r="D24" s="34"/>
      <c r="E24" s="68">
        <f t="shared" si="0"/>
        <v>0</v>
      </c>
    </row>
    <row r="25" spans="1:5" x14ac:dyDescent="0.2">
      <c r="A25" s="10"/>
      <c r="B25" s="18"/>
      <c r="C25" s="14"/>
      <c r="D25" s="34"/>
      <c r="E25" s="68">
        <f t="shared" si="0"/>
        <v>0</v>
      </c>
    </row>
    <row r="26" spans="1:5" x14ac:dyDescent="0.2">
      <c r="A26" s="10"/>
      <c r="B26" s="18"/>
      <c r="C26" s="14"/>
      <c r="D26" s="34"/>
      <c r="E26" s="68">
        <f t="shared" si="0"/>
        <v>0</v>
      </c>
    </row>
    <row r="27" spans="1:5" x14ac:dyDescent="0.2">
      <c r="A27" s="10"/>
      <c r="B27" s="18"/>
      <c r="C27" s="14"/>
      <c r="D27" s="34"/>
      <c r="E27" s="68">
        <f t="shared" si="0"/>
        <v>0</v>
      </c>
    </row>
    <row r="28" spans="1:5" x14ac:dyDescent="0.2">
      <c r="A28" s="10"/>
      <c r="B28" s="18"/>
      <c r="C28" s="14"/>
      <c r="D28" s="34"/>
      <c r="E28" s="68">
        <f t="shared" si="0"/>
        <v>0</v>
      </c>
    </row>
    <row r="29" spans="1:5" x14ac:dyDescent="0.2">
      <c r="A29" s="10"/>
      <c r="B29" s="18"/>
      <c r="C29" s="14"/>
      <c r="D29" s="34"/>
      <c r="E29" s="68">
        <f t="shared" si="0"/>
        <v>0</v>
      </c>
    </row>
    <row r="30" spans="1:5" x14ac:dyDescent="0.2">
      <c r="A30" s="10"/>
      <c r="B30" s="18"/>
      <c r="C30" s="14"/>
      <c r="D30" s="34"/>
      <c r="E30" s="68">
        <f t="shared" si="0"/>
        <v>0</v>
      </c>
    </row>
    <row r="31" spans="1:5" x14ac:dyDescent="0.2">
      <c r="A31" s="10"/>
      <c r="B31" s="18"/>
      <c r="C31" s="14"/>
      <c r="D31" s="34"/>
      <c r="E31" s="68">
        <f t="shared" si="0"/>
        <v>0</v>
      </c>
    </row>
    <row r="32" spans="1:5" x14ac:dyDescent="0.2">
      <c r="A32" s="10"/>
      <c r="B32" s="18"/>
      <c r="C32" s="14"/>
      <c r="D32" s="34"/>
      <c r="E32" s="68">
        <f t="shared" si="0"/>
        <v>0</v>
      </c>
    </row>
    <row r="33" spans="1:5" x14ac:dyDescent="0.2">
      <c r="A33" s="10"/>
      <c r="B33" s="18"/>
      <c r="C33" s="14"/>
      <c r="D33" s="34"/>
      <c r="E33" s="68">
        <f t="shared" si="0"/>
        <v>0</v>
      </c>
    </row>
    <row r="34" spans="1:5" x14ac:dyDescent="0.2">
      <c r="A34" s="10"/>
      <c r="B34" s="18"/>
      <c r="C34" s="14"/>
      <c r="D34" s="34"/>
      <c r="E34" s="68">
        <f t="shared" si="0"/>
        <v>0</v>
      </c>
    </row>
    <row r="35" spans="1:5" x14ac:dyDescent="0.2">
      <c r="A35" s="10"/>
      <c r="B35" s="18"/>
      <c r="C35" s="14"/>
      <c r="D35" s="34"/>
      <c r="E35" s="68">
        <f t="shared" si="0"/>
        <v>0</v>
      </c>
    </row>
    <row r="36" spans="1:5" x14ac:dyDescent="0.2">
      <c r="A36" s="10"/>
      <c r="B36" s="18"/>
      <c r="C36" s="14"/>
      <c r="D36" s="34"/>
      <c r="E36" s="68">
        <f t="shared" si="0"/>
        <v>0</v>
      </c>
    </row>
    <row r="37" spans="1:5" x14ac:dyDescent="0.2">
      <c r="A37" s="10"/>
      <c r="B37" s="18"/>
      <c r="C37" s="14"/>
      <c r="D37" s="34"/>
      <c r="E37" s="68">
        <f t="shared" si="0"/>
        <v>0</v>
      </c>
    </row>
    <row r="38" spans="1:5" x14ac:dyDescent="0.2">
      <c r="A38" s="10"/>
      <c r="B38" s="18"/>
      <c r="C38" s="14"/>
      <c r="D38" s="34"/>
      <c r="E38" s="68">
        <f t="shared" si="0"/>
        <v>0</v>
      </c>
    </row>
    <row r="39" spans="1:5" x14ac:dyDescent="0.2">
      <c r="A39" s="10"/>
      <c r="B39" s="18"/>
      <c r="C39" s="14"/>
      <c r="D39" s="34"/>
      <c r="E39" s="68">
        <f t="shared" si="0"/>
        <v>0</v>
      </c>
    </row>
    <row r="40" spans="1:5" x14ac:dyDescent="0.2">
      <c r="A40" s="10"/>
      <c r="B40" s="18"/>
      <c r="C40" s="14"/>
      <c r="D40" s="34"/>
      <c r="E40" s="68">
        <f t="shared" si="0"/>
        <v>0</v>
      </c>
    </row>
    <row r="41" spans="1:5" x14ac:dyDescent="0.2">
      <c r="A41" s="10"/>
      <c r="B41" s="18"/>
      <c r="C41" s="14"/>
      <c r="D41" s="34"/>
      <c r="E41" s="68">
        <f t="shared" si="0"/>
        <v>0</v>
      </c>
    </row>
    <row r="42" spans="1:5" x14ac:dyDescent="0.2">
      <c r="A42" s="10"/>
      <c r="B42" s="18"/>
      <c r="C42" s="14"/>
      <c r="D42" s="34"/>
      <c r="E42" s="68">
        <f t="shared" si="0"/>
        <v>0</v>
      </c>
    </row>
    <row r="43" spans="1:5" x14ac:dyDescent="0.2">
      <c r="A43" s="10"/>
      <c r="B43" s="18"/>
      <c r="C43" s="14"/>
      <c r="D43" s="34"/>
      <c r="E43" s="68">
        <f t="shared" si="0"/>
        <v>0</v>
      </c>
    </row>
    <row r="44" spans="1:5" x14ac:dyDescent="0.2">
      <c r="A44" s="10"/>
      <c r="B44" s="18"/>
      <c r="C44" s="14"/>
      <c r="D44" s="34"/>
      <c r="E44" s="68">
        <f t="shared" si="0"/>
        <v>0</v>
      </c>
    </row>
    <row r="45" spans="1:5" x14ac:dyDescent="0.2">
      <c r="A45" s="10"/>
      <c r="B45" s="18"/>
      <c r="C45" s="14"/>
      <c r="D45" s="34"/>
      <c r="E45" s="68">
        <f t="shared" si="0"/>
        <v>0</v>
      </c>
    </row>
    <row r="46" spans="1:5" x14ac:dyDescent="0.2">
      <c r="A46" s="10"/>
      <c r="B46" s="18"/>
      <c r="C46" s="14"/>
      <c r="D46" s="34"/>
      <c r="E46" s="68">
        <f t="shared" si="0"/>
        <v>0</v>
      </c>
    </row>
    <row r="47" spans="1:5" x14ac:dyDescent="0.2">
      <c r="A47" s="10"/>
      <c r="B47" s="18"/>
      <c r="C47" s="14"/>
      <c r="D47" s="34"/>
      <c r="E47" s="68">
        <f t="shared" si="0"/>
        <v>0</v>
      </c>
    </row>
    <row r="48" spans="1:5" x14ac:dyDescent="0.2">
      <c r="A48" s="10"/>
      <c r="B48" s="18"/>
      <c r="C48" s="14"/>
      <c r="D48" s="34"/>
      <c r="E48" s="68">
        <f t="shared" si="0"/>
        <v>0</v>
      </c>
    </row>
    <row r="49" spans="1:5" x14ac:dyDescent="0.2">
      <c r="A49" s="10"/>
      <c r="B49" s="18"/>
      <c r="C49" s="14"/>
      <c r="D49" s="34"/>
      <c r="E49" s="68">
        <f t="shared" si="0"/>
        <v>0</v>
      </c>
    </row>
    <row r="50" spans="1:5" x14ac:dyDescent="0.2">
      <c r="A50" s="10"/>
      <c r="B50" s="18"/>
      <c r="C50" s="14"/>
      <c r="D50" s="34"/>
      <c r="E50" s="68">
        <f t="shared" si="0"/>
        <v>0</v>
      </c>
    </row>
    <row r="51" spans="1:5" x14ac:dyDescent="0.2">
      <c r="A51" s="10"/>
      <c r="B51" s="18"/>
      <c r="C51" s="14"/>
      <c r="D51" s="34"/>
      <c r="E51" s="68">
        <f t="shared" si="0"/>
        <v>0</v>
      </c>
    </row>
    <row r="52" spans="1:5" x14ac:dyDescent="0.2">
      <c r="A52" s="10"/>
      <c r="B52" s="18"/>
      <c r="C52" s="14"/>
      <c r="D52" s="34"/>
      <c r="E52" s="68">
        <f t="shared" si="0"/>
        <v>0</v>
      </c>
    </row>
    <row r="53" spans="1:5" x14ac:dyDescent="0.2">
      <c r="A53" s="10"/>
      <c r="B53" s="18"/>
      <c r="C53" s="14"/>
      <c r="D53" s="34"/>
      <c r="E53" s="68">
        <f t="shared" si="0"/>
        <v>0</v>
      </c>
    </row>
    <row r="54" spans="1:5" x14ac:dyDescent="0.2">
      <c r="A54" s="10"/>
      <c r="B54" s="18"/>
      <c r="C54" s="14"/>
      <c r="D54" s="34"/>
      <c r="E54" s="68">
        <f t="shared" si="0"/>
        <v>0</v>
      </c>
    </row>
    <row r="55" spans="1:5" x14ac:dyDescent="0.2">
      <c r="A55" s="10"/>
      <c r="B55" s="18"/>
      <c r="C55" s="14"/>
      <c r="D55" s="34"/>
      <c r="E55" s="68">
        <f t="shared" si="0"/>
        <v>0</v>
      </c>
    </row>
    <row r="56" spans="1:5" x14ac:dyDescent="0.2">
      <c r="A56" s="10"/>
      <c r="B56" s="18"/>
      <c r="C56" s="14"/>
      <c r="D56" s="34"/>
      <c r="E56" s="68">
        <f t="shared" si="0"/>
        <v>0</v>
      </c>
    </row>
    <row r="57" spans="1:5" x14ac:dyDescent="0.2">
      <c r="A57" s="10"/>
      <c r="B57" s="18"/>
      <c r="C57" s="14"/>
      <c r="D57" s="34"/>
      <c r="E57" s="68">
        <f t="shared" si="0"/>
        <v>0</v>
      </c>
    </row>
    <row r="58" spans="1:5" x14ac:dyDescent="0.2">
      <c r="A58" s="10"/>
      <c r="B58" s="18"/>
      <c r="C58" s="14"/>
      <c r="D58" s="34"/>
      <c r="E58" s="68">
        <f t="shared" si="0"/>
        <v>0</v>
      </c>
    </row>
    <row r="59" spans="1:5" x14ac:dyDescent="0.2">
      <c r="A59" s="10"/>
      <c r="B59" s="18"/>
      <c r="C59" s="14"/>
      <c r="D59" s="34"/>
      <c r="E59" s="68">
        <f t="shared" si="0"/>
        <v>0</v>
      </c>
    </row>
    <row r="60" spans="1:5" x14ac:dyDescent="0.2">
      <c r="A60" s="10"/>
      <c r="B60" s="18"/>
      <c r="C60" s="14"/>
      <c r="D60" s="34"/>
      <c r="E60" s="68">
        <f t="shared" si="0"/>
        <v>0</v>
      </c>
    </row>
    <row r="61" spans="1:5" x14ac:dyDescent="0.2">
      <c r="A61" s="10"/>
      <c r="B61" s="18"/>
      <c r="C61" s="14"/>
      <c r="D61" s="34"/>
      <c r="E61" s="68">
        <f t="shared" si="0"/>
        <v>0</v>
      </c>
    </row>
    <row r="62" spans="1:5" x14ac:dyDescent="0.2">
      <c r="A62" s="10"/>
      <c r="B62" s="18"/>
      <c r="C62" s="14"/>
      <c r="D62" s="34"/>
      <c r="E62" s="68">
        <f t="shared" si="0"/>
        <v>0</v>
      </c>
    </row>
    <row r="63" spans="1:5" x14ac:dyDescent="0.2">
      <c r="A63" s="10"/>
      <c r="B63" s="18"/>
      <c r="C63" s="14"/>
      <c r="D63" s="34"/>
      <c r="E63" s="68">
        <f t="shared" si="0"/>
        <v>0</v>
      </c>
    </row>
    <row r="64" spans="1:5" x14ac:dyDescent="0.2">
      <c r="A64" s="10"/>
      <c r="B64" s="18"/>
      <c r="C64" s="14"/>
      <c r="D64" s="34"/>
      <c r="E64" s="68">
        <f t="shared" si="0"/>
        <v>0</v>
      </c>
    </row>
    <row r="65" spans="1:5" x14ac:dyDescent="0.2">
      <c r="A65" s="10"/>
      <c r="B65" s="18"/>
      <c r="C65" s="14"/>
      <c r="D65" s="34"/>
      <c r="E65" s="68">
        <f t="shared" si="0"/>
        <v>0</v>
      </c>
    </row>
    <row r="66" spans="1:5" x14ac:dyDescent="0.2">
      <c r="A66" s="10"/>
      <c r="B66" s="18"/>
      <c r="C66" s="14"/>
      <c r="D66" s="34"/>
      <c r="E66" s="68">
        <f t="shared" si="0"/>
        <v>0</v>
      </c>
    </row>
    <row r="67" spans="1:5" x14ac:dyDescent="0.2">
      <c r="A67" s="10"/>
      <c r="B67" s="18"/>
      <c r="C67" s="14"/>
      <c r="D67" s="34"/>
      <c r="E67" s="68">
        <f t="shared" si="0"/>
        <v>0</v>
      </c>
    </row>
    <row r="68" spans="1:5" x14ac:dyDescent="0.2">
      <c r="A68" s="10"/>
      <c r="B68" s="18"/>
      <c r="C68" s="14"/>
      <c r="D68" s="34"/>
      <c r="E68" s="68">
        <f t="shared" si="0"/>
        <v>0</v>
      </c>
    </row>
    <row r="69" spans="1:5" x14ac:dyDescent="0.2">
      <c r="A69" s="10"/>
      <c r="B69" s="18"/>
      <c r="C69" s="14"/>
      <c r="D69" s="34"/>
      <c r="E69" s="68">
        <f t="shared" si="0"/>
        <v>0</v>
      </c>
    </row>
    <row r="70" spans="1:5" x14ac:dyDescent="0.2">
      <c r="A70" s="10"/>
      <c r="B70" s="18"/>
      <c r="C70" s="14"/>
      <c r="D70" s="34"/>
      <c r="E70" s="68">
        <f t="shared" si="0"/>
        <v>0</v>
      </c>
    </row>
    <row r="71" spans="1:5" x14ac:dyDescent="0.2">
      <c r="A71" s="10"/>
      <c r="B71" s="18"/>
      <c r="C71" s="14"/>
      <c r="D71" s="34"/>
      <c r="E71" s="68">
        <f t="shared" ref="E71:E100" si="1">C71*D71</f>
        <v>0</v>
      </c>
    </row>
    <row r="72" spans="1:5" x14ac:dyDescent="0.2">
      <c r="A72" s="10"/>
      <c r="B72" s="18"/>
      <c r="C72" s="14"/>
      <c r="D72" s="34"/>
      <c r="E72" s="68">
        <f t="shared" si="1"/>
        <v>0</v>
      </c>
    </row>
    <row r="73" spans="1:5" x14ac:dyDescent="0.2">
      <c r="A73" s="10"/>
      <c r="B73" s="18"/>
      <c r="C73" s="14"/>
      <c r="D73" s="34"/>
      <c r="E73" s="68">
        <f t="shared" si="1"/>
        <v>0</v>
      </c>
    </row>
    <row r="74" spans="1:5" x14ac:dyDescent="0.2">
      <c r="A74" s="10"/>
      <c r="B74" s="18"/>
      <c r="C74" s="14"/>
      <c r="D74" s="34"/>
      <c r="E74" s="68">
        <f t="shared" si="1"/>
        <v>0</v>
      </c>
    </row>
    <row r="75" spans="1:5" x14ac:dyDescent="0.2">
      <c r="A75" s="10"/>
      <c r="B75" s="18"/>
      <c r="C75" s="14"/>
      <c r="D75" s="34"/>
      <c r="E75" s="68">
        <f t="shared" si="1"/>
        <v>0</v>
      </c>
    </row>
    <row r="76" spans="1:5" x14ac:dyDescent="0.2">
      <c r="A76" s="10"/>
      <c r="B76" s="18"/>
      <c r="C76" s="14"/>
      <c r="D76" s="34"/>
      <c r="E76" s="68">
        <f t="shared" si="1"/>
        <v>0</v>
      </c>
    </row>
    <row r="77" spans="1:5" x14ac:dyDescent="0.2">
      <c r="A77" s="10"/>
      <c r="B77" s="18"/>
      <c r="C77" s="14"/>
      <c r="D77" s="34"/>
      <c r="E77" s="68">
        <f t="shared" si="1"/>
        <v>0</v>
      </c>
    </row>
    <row r="78" spans="1:5" x14ac:dyDescent="0.2">
      <c r="A78" s="10"/>
      <c r="B78" s="18"/>
      <c r="C78" s="14"/>
      <c r="D78" s="34"/>
      <c r="E78" s="68">
        <f t="shared" si="1"/>
        <v>0</v>
      </c>
    </row>
    <row r="79" spans="1:5" x14ac:dyDescent="0.2">
      <c r="A79" s="10"/>
      <c r="B79" s="18"/>
      <c r="C79" s="14"/>
      <c r="D79" s="34"/>
      <c r="E79" s="68">
        <f t="shared" si="1"/>
        <v>0</v>
      </c>
    </row>
    <row r="80" spans="1:5" x14ac:dyDescent="0.2">
      <c r="A80" s="10"/>
      <c r="B80" s="18"/>
      <c r="C80" s="14"/>
      <c r="D80" s="34"/>
      <c r="E80" s="68">
        <f t="shared" si="1"/>
        <v>0</v>
      </c>
    </row>
    <row r="81" spans="1:5" x14ac:dyDescent="0.2">
      <c r="A81" s="10"/>
      <c r="B81" s="18"/>
      <c r="C81" s="14"/>
      <c r="D81" s="34"/>
      <c r="E81" s="68">
        <f t="shared" si="1"/>
        <v>0</v>
      </c>
    </row>
    <row r="82" spans="1:5" x14ac:dyDescent="0.2">
      <c r="A82" s="10"/>
      <c r="B82" s="18"/>
      <c r="C82" s="14"/>
      <c r="D82" s="34"/>
      <c r="E82" s="68">
        <f t="shared" si="1"/>
        <v>0</v>
      </c>
    </row>
    <row r="83" spans="1:5" x14ac:dyDescent="0.2">
      <c r="A83" s="10"/>
      <c r="B83" s="18"/>
      <c r="C83" s="14"/>
      <c r="D83" s="34"/>
      <c r="E83" s="68">
        <f t="shared" si="1"/>
        <v>0</v>
      </c>
    </row>
    <row r="84" spans="1:5" x14ac:dyDescent="0.2">
      <c r="A84" s="10"/>
      <c r="B84" s="18"/>
      <c r="C84" s="14"/>
      <c r="D84" s="34"/>
      <c r="E84" s="68">
        <f t="shared" si="1"/>
        <v>0</v>
      </c>
    </row>
    <row r="85" spans="1:5" x14ac:dyDescent="0.2">
      <c r="A85" s="10"/>
      <c r="B85" s="10"/>
      <c r="C85" s="14"/>
      <c r="D85" s="34"/>
      <c r="E85" s="68">
        <f t="shared" si="1"/>
        <v>0</v>
      </c>
    </row>
    <row r="86" spans="1:5" x14ac:dyDescent="0.2">
      <c r="A86" s="10"/>
      <c r="B86" s="10"/>
      <c r="C86" s="14"/>
      <c r="D86" s="34"/>
      <c r="E86" s="68">
        <f t="shared" si="1"/>
        <v>0</v>
      </c>
    </row>
    <row r="87" spans="1:5" x14ac:dyDescent="0.2">
      <c r="A87" s="10"/>
      <c r="B87" s="10"/>
      <c r="C87" s="14"/>
      <c r="D87" s="34"/>
      <c r="E87" s="68">
        <f t="shared" si="1"/>
        <v>0</v>
      </c>
    </row>
    <row r="88" spans="1:5" x14ac:dyDescent="0.2">
      <c r="A88" s="10"/>
      <c r="B88" s="10"/>
      <c r="C88" s="14"/>
      <c r="D88" s="34"/>
      <c r="E88" s="68">
        <f t="shared" si="1"/>
        <v>0</v>
      </c>
    </row>
    <row r="89" spans="1:5" x14ac:dyDescent="0.2">
      <c r="A89" s="10"/>
      <c r="B89" s="18"/>
      <c r="C89" s="14"/>
      <c r="D89" s="34"/>
      <c r="E89" s="68">
        <f t="shared" si="1"/>
        <v>0</v>
      </c>
    </row>
    <row r="90" spans="1:5" x14ac:dyDescent="0.2">
      <c r="A90" s="10"/>
      <c r="B90" s="10"/>
      <c r="C90" s="14"/>
      <c r="D90" s="34"/>
      <c r="E90" s="68">
        <f t="shared" si="1"/>
        <v>0</v>
      </c>
    </row>
    <row r="91" spans="1:5" x14ac:dyDescent="0.2">
      <c r="A91" s="10"/>
      <c r="B91" s="10"/>
      <c r="C91" s="14"/>
      <c r="D91" s="34"/>
      <c r="E91" s="68">
        <f t="shared" si="1"/>
        <v>0</v>
      </c>
    </row>
    <row r="92" spans="1:5" x14ac:dyDescent="0.2">
      <c r="A92" s="10"/>
      <c r="B92" s="10"/>
      <c r="C92" s="14"/>
      <c r="D92" s="34"/>
      <c r="E92" s="68">
        <f t="shared" si="1"/>
        <v>0</v>
      </c>
    </row>
    <row r="93" spans="1:5" x14ac:dyDescent="0.2">
      <c r="A93" s="10"/>
      <c r="B93" s="10"/>
      <c r="C93" s="14"/>
      <c r="D93" s="34"/>
      <c r="E93" s="68">
        <f t="shared" si="1"/>
        <v>0</v>
      </c>
    </row>
    <row r="94" spans="1:5" x14ac:dyDescent="0.2">
      <c r="A94" s="10"/>
      <c r="B94" s="10"/>
      <c r="C94" s="14"/>
      <c r="D94" s="34"/>
      <c r="E94" s="68">
        <f t="shared" si="1"/>
        <v>0</v>
      </c>
    </row>
    <row r="95" spans="1:5" x14ac:dyDescent="0.2">
      <c r="A95" s="10"/>
      <c r="B95" s="10"/>
      <c r="C95" s="14"/>
      <c r="D95" s="34"/>
      <c r="E95" s="68">
        <f t="shared" si="1"/>
        <v>0</v>
      </c>
    </row>
    <row r="96" spans="1:5" x14ac:dyDescent="0.2">
      <c r="A96" s="10"/>
      <c r="B96" s="10"/>
      <c r="C96" s="14"/>
      <c r="D96" s="34"/>
      <c r="E96" s="68">
        <f t="shared" si="1"/>
        <v>0</v>
      </c>
    </row>
    <row r="97" spans="1:7" x14ac:dyDescent="0.2">
      <c r="A97" s="10"/>
      <c r="B97" s="10"/>
      <c r="C97" s="14"/>
      <c r="D97" s="34"/>
      <c r="E97" s="68">
        <f t="shared" si="1"/>
        <v>0</v>
      </c>
    </row>
    <row r="98" spans="1:7" x14ac:dyDescent="0.2">
      <c r="A98" s="10"/>
      <c r="B98" s="10"/>
      <c r="C98" s="14"/>
      <c r="D98" s="34"/>
      <c r="E98" s="68">
        <f t="shared" si="1"/>
        <v>0</v>
      </c>
    </row>
    <row r="99" spans="1:7" x14ac:dyDescent="0.2">
      <c r="A99" s="10"/>
      <c r="B99" s="10"/>
      <c r="C99" s="14"/>
      <c r="D99" s="34"/>
      <c r="E99" s="68">
        <f t="shared" si="1"/>
        <v>0</v>
      </c>
    </row>
    <row r="100" spans="1:7" x14ac:dyDescent="0.2">
      <c r="A100" s="10"/>
      <c r="B100" s="10"/>
      <c r="C100" s="14"/>
      <c r="D100" s="34"/>
      <c r="E100" s="68">
        <f t="shared" si="1"/>
        <v>0</v>
      </c>
    </row>
    <row r="101" spans="1:7" x14ac:dyDescent="0.2">
      <c r="E101" s="49"/>
    </row>
    <row r="102" spans="1:7" x14ac:dyDescent="0.2">
      <c r="A102" s="2"/>
      <c r="B102" s="62" t="s">
        <v>2</v>
      </c>
      <c r="C102" s="62" t="s">
        <v>51</v>
      </c>
      <c r="E102" s="49"/>
    </row>
    <row r="103" spans="1:7" x14ac:dyDescent="0.2">
      <c r="A103" s="12" t="s">
        <v>63</v>
      </c>
      <c r="B103" s="14">
        <f>SUMIF($A$6:$A$100,B102,$E$6:$E$100)</f>
        <v>0</v>
      </c>
      <c r="C103" s="14">
        <f>SUMIF($A$6:$A$100,C102,$E$6:$E$100)</f>
        <v>0</v>
      </c>
      <c r="D103" s="49"/>
    </row>
    <row r="104" spans="1:7" hidden="1" x14ac:dyDescent="0.2">
      <c r="A104" s="12" t="s">
        <v>55</v>
      </c>
      <c r="B104" s="65">
        <f>SUMIF($A$6:$A$100,B102,$D$6:$D$100)</f>
        <v>0</v>
      </c>
      <c r="C104" s="65">
        <f>SUMIF($A$6:$A$100,C102,$D$6:$D$100)</f>
        <v>0</v>
      </c>
    </row>
    <row r="105" spans="1:7" x14ac:dyDescent="0.2">
      <c r="A105" s="11" t="s">
        <v>42</v>
      </c>
      <c r="B105" s="51">
        <f>IFERROR(B103/SUMIF($A$6:$A$100,B102,$D$6:$D$100),0)</f>
        <v>0</v>
      </c>
      <c r="C105" s="51">
        <f>IFERROR(C103/SUMIF($A$6:$A$100,C102,$D$6:$D$100),0)</f>
        <v>0</v>
      </c>
    </row>
    <row r="106" spans="1:7" ht="25.5" x14ac:dyDescent="0.2">
      <c r="A106" s="63" t="s">
        <v>45</v>
      </c>
      <c r="B106" s="64">
        <f>B105*1.2</f>
        <v>0</v>
      </c>
      <c r="C106" s="64">
        <f>C105*1.2</f>
        <v>0</v>
      </c>
      <c r="G106" s="123"/>
    </row>
    <row r="107" spans="1:7" x14ac:dyDescent="0.2">
      <c r="A107" s="12" t="s">
        <v>18</v>
      </c>
      <c r="B107" s="14">
        <f>B106*1.15</f>
        <v>0</v>
      </c>
      <c r="C107" s="14">
        <f>C106*1.15</f>
        <v>0</v>
      </c>
    </row>
    <row r="108" spans="1:7" x14ac:dyDescent="0.2">
      <c r="A108" s="60" t="s">
        <v>39</v>
      </c>
      <c r="B108" s="61">
        <f>(B104*52)/260</f>
        <v>0</v>
      </c>
      <c r="C108" s="61">
        <f>(C104*52)/365</f>
        <v>0</v>
      </c>
    </row>
  </sheetData>
  <sheetProtection password="C82F" sheet="1" objects="1" scenarios="1"/>
  <protectedRanges>
    <protectedRange sqref="A6:D100" name="Direct Services Staff"/>
  </protectedRanges>
  <mergeCells count="4">
    <mergeCell ref="A3:B3"/>
    <mergeCell ref="A4:B4"/>
    <mergeCell ref="C3:D3"/>
    <mergeCell ref="C4:D4"/>
  </mergeCells>
  <dataValidations count="2">
    <dataValidation type="list" allowBlank="1" showInputMessage="1" showErrorMessage="1" sqref="A101">
      <formula1>$XFD$1:$XFD$2</formula1>
    </dataValidation>
    <dataValidation type="list" allowBlank="1" showInputMessage="1" showErrorMessage="1" sqref="A6:A100">
      <formula1>$XFD$1:$XFD$3</formula1>
    </dataValidation>
  </dataValidation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30"/>
  <sheetViews>
    <sheetView workbookViewId="0">
      <selection activeCell="F17" sqref="F17"/>
    </sheetView>
  </sheetViews>
  <sheetFormatPr defaultColWidth="9.140625" defaultRowHeight="12.75" x14ac:dyDescent="0.2"/>
  <cols>
    <col min="1" max="1" width="35.7109375" style="7" bestFit="1" customWidth="1"/>
    <col min="2" max="2" width="18.28515625" style="7" bestFit="1" customWidth="1"/>
    <col min="3" max="3" width="18.85546875" style="7" bestFit="1" customWidth="1"/>
    <col min="4" max="4" width="13.85546875" style="7" bestFit="1" customWidth="1"/>
    <col min="5" max="5" width="15.85546875" style="7" bestFit="1" customWidth="1"/>
    <col min="6" max="6" width="12.5703125" style="7" bestFit="1" customWidth="1"/>
    <col min="7" max="7" width="10" style="7" bestFit="1" customWidth="1"/>
    <col min="8" max="9" width="9.140625" style="7"/>
    <col min="10" max="10" width="18.28515625" style="7" bestFit="1" customWidth="1"/>
    <col min="11" max="16384" width="9.140625" style="7"/>
  </cols>
  <sheetData>
    <row r="1" spans="1:10 16382:16382" ht="15.75" x14ac:dyDescent="0.25">
      <c r="A1" s="40"/>
      <c r="B1" s="41"/>
      <c r="C1" s="41"/>
      <c r="D1" s="41"/>
      <c r="E1" s="41"/>
      <c r="F1" s="124"/>
      <c r="G1" s="124"/>
      <c r="XFB1" s="35" t="s">
        <v>2</v>
      </c>
    </row>
    <row r="2" spans="1:10 16382:16382" ht="15.75" x14ac:dyDescent="0.25">
      <c r="A2" s="47" t="s">
        <v>26</v>
      </c>
      <c r="B2" s="3"/>
      <c r="C2" s="46"/>
      <c r="D2" s="46"/>
      <c r="E2" s="4"/>
      <c r="F2" s="124"/>
      <c r="G2" s="124"/>
      <c r="XFB2" s="35" t="s">
        <v>51</v>
      </c>
    </row>
    <row r="3" spans="1:10 16382:16382" x14ac:dyDescent="0.2">
      <c r="A3" s="206" t="str">
        <f>Threshold!A5</f>
        <v xml:space="preserve">Name: </v>
      </c>
      <c r="B3" s="210"/>
      <c r="C3" s="207" t="str">
        <f>Threshold!C5</f>
        <v xml:space="preserve">Date: </v>
      </c>
      <c r="D3" s="210"/>
      <c r="E3" s="4"/>
      <c r="F3" s="124"/>
      <c r="G3" s="124"/>
      <c r="J3" s="35"/>
    </row>
    <row r="4" spans="1:10 16382:16382" x14ac:dyDescent="0.2">
      <c r="A4" s="211" t="str">
        <f>Threshold!A6</f>
        <v>CSP:</v>
      </c>
      <c r="B4" s="212"/>
      <c r="C4" s="213" t="str">
        <f>Threshold!C6</f>
        <v xml:space="preserve">CDDO: </v>
      </c>
      <c r="D4" s="212"/>
      <c r="E4" s="20"/>
      <c r="F4" s="20"/>
      <c r="G4" s="20"/>
    </row>
    <row r="5" spans="1:10 16382:16382" ht="25.5" x14ac:dyDescent="0.2">
      <c r="A5" s="5" t="s">
        <v>56</v>
      </c>
      <c r="B5" s="43" t="s">
        <v>40</v>
      </c>
      <c r="C5" s="44" t="s">
        <v>28</v>
      </c>
      <c r="D5" s="72" t="s">
        <v>50</v>
      </c>
      <c r="E5" s="45" t="s">
        <v>46</v>
      </c>
      <c r="F5" s="45" t="s">
        <v>49</v>
      </c>
      <c r="G5" s="43" t="s">
        <v>63</v>
      </c>
      <c r="H5" s="35"/>
    </row>
    <row r="6" spans="1:10 16382:16382" x14ac:dyDescent="0.2">
      <c r="A6" s="10"/>
      <c r="B6" s="18"/>
      <c r="C6" s="59"/>
      <c r="D6" s="34"/>
      <c r="E6" s="69"/>
      <c r="F6" s="48" t="str">
        <f t="shared" ref="F6:F20" si="0">IFERROR(D6/E6,"")</f>
        <v/>
      </c>
      <c r="G6" s="147">
        <f>C6*D6</f>
        <v>0</v>
      </c>
      <c r="H6" s="35"/>
    </row>
    <row r="7" spans="1:10 16382:16382" x14ac:dyDescent="0.2">
      <c r="A7" s="10"/>
      <c r="B7" s="18"/>
      <c r="C7" s="59"/>
      <c r="D7" s="34"/>
      <c r="E7" s="69"/>
      <c r="F7" s="48" t="str">
        <f t="shared" si="0"/>
        <v/>
      </c>
      <c r="G7" s="147">
        <f t="shared" ref="G7:G20" si="1">C7*D7</f>
        <v>0</v>
      </c>
    </row>
    <row r="8" spans="1:10 16382:16382" x14ac:dyDescent="0.2">
      <c r="A8" s="10"/>
      <c r="B8" s="10"/>
      <c r="C8" s="59"/>
      <c r="D8" s="34"/>
      <c r="E8" s="69"/>
      <c r="F8" s="48" t="str">
        <f t="shared" si="0"/>
        <v/>
      </c>
      <c r="G8" s="147">
        <f t="shared" si="1"/>
        <v>0</v>
      </c>
    </row>
    <row r="9" spans="1:10 16382:16382" x14ac:dyDescent="0.2">
      <c r="A9" s="10"/>
      <c r="B9" s="18"/>
      <c r="C9" s="59"/>
      <c r="D9" s="34"/>
      <c r="E9" s="69"/>
      <c r="F9" s="48" t="str">
        <f t="shared" si="0"/>
        <v/>
      </c>
      <c r="G9" s="147">
        <f t="shared" si="1"/>
        <v>0</v>
      </c>
    </row>
    <row r="10" spans="1:10 16382:16382" x14ac:dyDescent="0.2">
      <c r="A10" s="10"/>
      <c r="B10" s="10"/>
      <c r="C10" s="59"/>
      <c r="D10" s="34"/>
      <c r="E10" s="69"/>
      <c r="F10" s="48" t="str">
        <f t="shared" si="0"/>
        <v/>
      </c>
      <c r="G10" s="147">
        <f t="shared" si="1"/>
        <v>0</v>
      </c>
    </row>
    <row r="11" spans="1:10 16382:16382" x14ac:dyDescent="0.2">
      <c r="A11" s="10"/>
      <c r="B11" s="10"/>
      <c r="C11" s="59"/>
      <c r="D11" s="34"/>
      <c r="E11" s="71"/>
      <c r="F11" s="48" t="str">
        <f t="shared" si="0"/>
        <v/>
      </c>
      <c r="G11" s="147">
        <f t="shared" si="1"/>
        <v>0</v>
      </c>
    </row>
    <row r="12" spans="1:10 16382:16382" x14ac:dyDescent="0.2">
      <c r="A12" s="10"/>
      <c r="B12" s="10"/>
      <c r="C12" s="59"/>
      <c r="D12" s="34"/>
      <c r="E12" s="69"/>
      <c r="F12" s="48" t="str">
        <f t="shared" si="0"/>
        <v/>
      </c>
      <c r="G12" s="147">
        <f t="shared" si="1"/>
        <v>0</v>
      </c>
    </row>
    <row r="13" spans="1:10 16382:16382" x14ac:dyDescent="0.2">
      <c r="A13" s="10"/>
      <c r="B13" s="10"/>
      <c r="C13" s="59"/>
      <c r="D13" s="34"/>
      <c r="E13" s="69"/>
      <c r="F13" s="48" t="str">
        <f t="shared" si="0"/>
        <v/>
      </c>
      <c r="G13" s="147">
        <f t="shared" si="1"/>
        <v>0</v>
      </c>
    </row>
    <row r="14" spans="1:10 16382:16382" x14ac:dyDescent="0.2">
      <c r="A14" s="10"/>
      <c r="B14" s="10"/>
      <c r="C14" s="59"/>
      <c r="D14" s="34"/>
      <c r="E14" s="69"/>
      <c r="F14" s="48" t="str">
        <f t="shared" si="0"/>
        <v/>
      </c>
      <c r="G14" s="147">
        <f t="shared" si="1"/>
        <v>0</v>
      </c>
    </row>
    <row r="15" spans="1:10 16382:16382" x14ac:dyDescent="0.2">
      <c r="A15" s="10"/>
      <c r="B15" s="10"/>
      <c r="C15" s="59"/>
      <c r="D15" s="34"/>
      <c r="E15" s="69"/>
      <c r="F15" s="48" t="str">
        <f t="shared" si="0"/>
        <v/>
      </c>
      <c r="G15" s="147">
        <f t="shared" si="1"/>
        <v>0</v>
      </c>
    </row>
    <row r="16" spans="1:10 16382:16382" x14ac:dyDescent="0.2">
      <c r="A16" s="10"/>
      <c r="B16" s="10"/>
      <c r="C16" s="14"/>
      <c r="D16" s="34"/>
      <c r="E16" s="69"/>
      <c r="F16" s="48" t="str">
        <f t="shared" si="0"/>
        <v/>
      </c>
      <c r="G16" s="147">
        <f t="shared" si="1"/>
        <v>0</v>
      </c>
    </row>
    <row r="17" spans="1:7" x14ac:dyDescent="0.2">
      <c r="A17" s="10"/>
      <c r="B17" s="10"/>
      <c r="C17" s="14"/>
      <c r="D17" s="34"/>
      <c r="E17" s="69"/>
      <c r="F17" s="48" t="str">
        <f t="shared" si="0"/>
        <v/>
      </c>
      <c r="G17" s="147">
        <f t="shared" si="1"/>
        <v>0</v>
      </c>
    </row>
    <row r="18" spans="1:7" x14ac:dyDescent="0.2">
      <c r="A18" s="10"/>
      <c r="B18" s="10"/>
      <c r="C18" s="14"/>
      <c r="D18" s="34"/>
      <c r="E18" s="69"/>
      <c r="F18" s="48" t="str">
        <f t="shared" si="0"/>
        <v/>
      </c>
      <c r="G18" s="147">
        <f t="shared" si="1"/>
        <v>0</v>
      </c>
    </row>
    <row r="19" spans="1:7" x14ac:dyDescent="0.2">
      <c r="A19" s="10"/>
      <c r="B19" s="10"/>
      <c r="C19" s="14"/>
      <c r="D19" s="34"/>
      <c r="E19" s="69"/>
      <c r="F19" s="48" t="str">
        <f t="shared" si="0"/>
        <v/>
      </c>
      <c r="G19" s="147">
        <f t="shared" si="1"/>
        <v>0</v>
      </c>
    </row>
    <row r="20" spans="1:7" x14ac:dyDescent="0.2">
      <c r="A20" s="10"/>
      <c r="B20" s="10"/>
      <c r="C20" s="14"/>
      <c r="D20" s="34"/>
      <c r="E20" s="69"/>
      <c r="F20" s="48" t="str">
        <f t="shared" si="0"/>
        <v/>
      </c>
      <c r="G20" s="147">
        <f t="shared" si="1"/>
        <v>0</v>
      </c>
    </row>
    <row r="21" spans="1:7" x14ac:dyDescent="0.2">
      <c r="B21" s="9"/>
      <c r="C21" s="49"/>
      <c r="F21" s="50"/>
    </row>
    <row r="23" spans="1:7" x14ac:dyDescent="0.2">
      <c r="A23" s="2"/>
      <c r="B23" s="62" t="s">
        <v>2</v>
      </c>
      <c r="C23" s="62" t="s">
        <v>51</v>
      </c>
    </row>
    <row r="24" spans="1:7" x14ac:dyDescent="0.2">
      <c r="A24" s="12" t="s">
        <v>63</v>
      </c>
      <c r="B24" s="14">
        <f>SUMIF($A$6:$A$20,B23,$G$6:$G$20)</f>
        <v>0</v>
      </c>
      <c r="C24" s="14">
        <f>SUMIF($A$6:$A$20,C23,$G$6:$G$20)</f>
        <v>0</v>
      </c>
    </row>
    <row r="25" spans="1:7" x14ac:dyDescent="0.2">
      <c r="A25" s="12" t="s">
        <v>55</v>
      </c>
      <c r="B25" s="58">
        <f>SUMIF($A$6:$A$20,B23,$D$6:$D$20)</f>
        <v>0</v>
      </c>
      <c r="C25" s="58">
        <f>SUMIF($A$6:$A$20,C23,$D$6:$D$20)</f>
        <v>0</v>
      </c>
    </row>
    <row r="26" spans="1:7" x14ac:dyDescent="0.2">
      <c r="A26" s="12" t="s">
        <v>41</v>
      </c>
      <c r="B26" s="58">
        <f>SUMIF($A$6:$A$20,B23,$E$6:$E$20)</f>
        <v>0</v>
      </c>
      <c r="C26" s="58">
        <f>SUMIF($A$6:$A$20,C23,$E$6:$E$20)</f>
        <v>0</v>
      </c>
    </row>
    <row r="27" spans="1:7" x14ac:dyDescent="0.2">
      <c r="A27" s="128" t="s">
        <v>42</v>
      </c>
      <c r="B27" s="66">
        <f>IFERROR(B24/B25,0)</f>
        <v>0</v>
      </c>
      <c r="C27" s="66">
        <f>IFERROR(C24/C25,0)</f>
        <v>0</v>
      </c>
    </row>
    <row r="28" spans="1:7" x14ac:dyDescent="0.2">
      <c r="A28" s="60" t="s">
        <v>45</v>
      </c>
      <c r="B28" s="26">
        <f>B27*1.2</f>
        <v>0</v>
      </c>
      <c r="C28" s="26">
        <f>C27*1.2</f>
        <v>0</v>
      </c>
    </row>
    <row r="29" spans="1:7" x14ac:dyDescent="0.2">
      <c r="A29" s="12" t="s">
        <v>18</v>
      </c>
      <c r="B29" s="14">
        <f>B28*1.15</f>
        <v>0</v>
      </c>
      <c r="C29" s="14">
        <f>C28*1.15</f>
        <v>0</v>
      </c>
    </row>
    <row r="30" spans="1:7" x14ac:dyDescent="0.2">
      <c r="A30" s="60" t="s">
        <v>57</v>
      </c>
      <c r="B30" s="61">
        <f>IFERROR(((B25/B26)*52)/260,0)</f>
        <v>0</v>
      </c>
      <c r="C30" s="61">
        <f>IFERROR(((C25/C26)*52)/365,0)</f>
        <v>0</v>
      </c>
    </row>
  </sheetData>
  <sheetProtection password="C82F" sheet="1" objects="1" scenarios="1"/>
  <protectedRanges>
    <protectedRange sqref="A6:E20" name="Program Coordinator Staff"/>
  </protectedRanges>
  <mergeCells count="4">
    <mergeCell ref="A3:B3"/>
    <mergeCell ref="A4:B4"/>
    <mergeCell ref="C3:D3"/>
    <mergeCell ref="C4:D4"/>
  </mergeCells>
  <dataValidations count="1">
    <dataValidation type="list" allowBlank="1" showInputMessage="1" showErrorMessage="1" sqref="A6:A20">
      <formula1>$XFB$1:$XFB$3</formula1>
    </dataValidation>
  </dataValidations>
  <pageMargins left="0.7" right="0.7" top="0.75" bottom="0.75" header="0.3" footer="0.3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1"/>
  <sheetViews>
    <sheetView tabSelected="1" workbookViewId="0">
      <pane ySplit="5" topLeftCell="A16" activePane="bottomLeft" state="frozen"/>
      <selection pane="bottomLeft" activeCell="C109" sqref="C109"/>
    </sheetView>
  </sheetViews>
  <sheetFormatPr defaultColWidth="9.140625" defaultRowHeight="12.75" x14ac:dyDescent="0.2"/>
  <cols>
    <col min="1" max="1" width="19.28515625" style="7" bestFit="1" customWidth="1"/>
    <col min="2" max="2" width="17.5703125" style="7" bestFit="1" customWidth="1"/>
    <col min="3" max="3" width="18.7109375" style="7" bestFit="1" customWidth="1"/>
    <col min="4" max="4" width="12.140625" style="7" bestFit="1" customWidth="1"/>
    <col min="5" max="5" width="21.85546875" style="7" customWidth="1"/>
    <col min="6" max="7" width="12.5703125" style="7" bestFit="1" customWidth="1"/>
    <col min="8" max="8" width="18.28515625" style="152" bestFit="1" customWidth="1"/>
    <col min="9" max="252" width="9.140625" style="152"/>
    <col min="253" max="253" width="12.5703125" style="152" customWidth="1"/>
    <col min="254" max="16384" width="9.140625" style="7"/>
  </cols>
  <sheetData>
    <row r="1" spans="1:255" ht="15.75" x14ac:dyDescent="0.25">
      <c r="A1" s="160" t="s">
        <v>33</v>
      </c>
      <c r="B1" s="150"/>
      <c r="C1" s="150"/>
      <c r="D1" s="150"/>
      <c r="E1" s="150"/>
      <c r="F1" s="150"/>
      <c r="G1" s="150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2" t="s">
        <v>78</v>
      </c>
      <c r="IT1" s="187" t="s">
        <v>5</v>
      </c>
      <c r="IU1" s="157" t="s">
        <v>2</v>
      </c>
    </row>
    <row r="2" spans="1:255" ht="15.75" x14ac:dyDescent="0.25">
      <c r="A2" s="160"/>
      <c r="B2" s="150"/>
      <c r="C2" s="150"/>
      <c r="D2" s="150"/>
      <c r="E2" s="150"/>
      <c r="F2" s="150"/>
      <c r="G2" s="150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2" t="s">
        <v>79</v>
      </c>
      <c r="IT2" s="188" t="s">
        <v>66</v>
      </c>
      <c r="IU2" s="157" t="s">
        <v>51</v>
      </c>
    </row>
    <row r="3" spans="1:255" x14ac:dyDescent="0.2">
      <c r="A3" s="180" t="s">
        <v>70</v>
      </c>
      <c r="B3" s="150" t="s">
        <v>80</v>
      </c>
      <c r="C3" s="180" t="s">
        <v>71</v>
      </c>
      <c r="D3" s="180"/>
      <c r="E3" s="150" t="s">
        <v>80</v>
      </c>
      <c r="F3" s="150"/>
      <c r="G3" s="150"/>
      <c r="H3" s="151"/>
      <c r="I3" s="157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88" t="s">
        <v>4</v>
      </c>
      <c r="IU3" s="148"/>
    </row>
    <row r="4" spans="1:255" x14ac:dyDescent="0.2">
      <c r="A4" s="180" t="s">
        <v>19</v>
      </c>
      <c r="B4" s="150" t="s">
        <v>80</v>
      </c>
      <c r="C4" s="180" t="s">
        <v>72</v>
      </c>
      <c r="D4" s="180"/>
      <c r="E4" s="150" t="s">
        <v>80</v>
      </c>
      <c r="F4" s="150"/>
      <c r="G4" s="150"/>
      <c r="H4" s="151"/>
      <c r="I4" s="157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88" t="s">
        <v>7</v>
      </c>
      <c r="IU4" s="148"/>
    </row>
    <row r="5" spans="1:255" ht="24" customHeight="1" x14ac:dyDescent="0.2">
      <c r="A5" s="149" t="s">
        <v>54</v>
      </c>
      <c r="B5" s="149" t="s">
        <v>40</v>
      </c>
      <c r="C5" s="149" t="s">
        <v>58</v>
      </c>
      <c r="D5" s="149" t="s">
        <v>77</v>
      </c>
      <c r="E5" s="149" t="s">
        <v>59</v>
      </c>
      <c r="F5" s="176" t="s">
        <v>81</v>
      </c>
      <c r="G5" s="176" t="s">
        <v>29</v>
      </c>
      <c r="H5" s="151"/>
      <c r="I5" s="157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87" t="s">
        <v>62</v>
      </c>
      <c r="IU5" s="148"/>
    </row>
    <row r="6" spans="1:255" ht="14.25" customHeight="1" x14ac:dyDescent="0.2">
      <c r="A6" s="148"/>
      <c r="B6" s="185"/>
      <c r="C6" s="185"/>
      <c r="D6" s="185"/>
      <c r="E6" s="163"/>
      <c r="F6" s="168"/>
      <c r="G6" s="192">
        <f>E6*F6</f>
        <v>0</v>
      </c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1"/>
      <c r="CS6" s="151"/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1"/>
      <c r="DF6" s="151"/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1"/>
      <c r="DS6" s="151"/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1"/>
      <c r="EF6" s="151"/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1"/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1"/>
      <c r="FF6" s="151"/>
      <c r="FG6" s="151"/>
      <c r="FH6" s="151"/>
      <c r="FI6" s="151"/>
      <c r="FJ6" s="151"/>
      <c r="FK6" s="151"/>
      <c r="FL6" s="151"/>
      <c r="FM6" s="151"/>
      <c r="FN6" s="151"/>
      <c r="FO6" s="151"/>
      <c r="FP6" s="151"/>
      <c r="FQ6" s="151"/>
      <c r="FR6" s="151"/>
      <c r="FS6" s="151"/>
      <c r="FT6" s="151"/>
      <c r="FU6" s="151"/>
      <c r="FV6" s="151"/>
      <c r="FW6" s="151"/>
      <c r="FX6" s="151"/>
      <c r="FY6" s="151"/>
      <c r="FZ6" s="151"/>
      <c r="GA6" s="151"/>
      <c r="GB6" s="151"/>
      <c r="GC6" s="151"/>
      <c r="GD6" s="151"/>
      <c r="GE6" s="151"/>
      <c r="GF6" s="151"/>
      <c r="GG6" s="151"/>
      <c r="GH6" s="151"/>
      <c r="GI6" s="151"/>
      <c r="GJ6" s="151"/>
      <c r="GK6" s="151"/>
      <c r="GL6" s="151"/>
      <c r="GM6" s="151"/>
      <c r="GN6" s="151"/>
      <c r="GO6" s="151"/>
      <c r="GP6" s="151"/>
      <c r="GQ6" s="151"/>
      <c r="GR6" s="151"/>
      <c r="GS6" s="151"/>
      <c r="GT6" s="151"/>
      <c r="GU6" s="151"/>
      <c r="GV6" s="151"/>
      <c r="GW6" s="151"/>
      <c r="GX6" s="151"/>
      <c r="GY6" s="151"/>
      <c r="GZ6" s="151"/>
      <c r="HA6" s="151"/>
      <c r="HB6" s="151"/>
      <c r="HC6" s="151"/>
      <c r="HD6" s="151"/>
      <c r="HE6" s="151"/>
      <c r="HF6" s="151"/>
      <c r="HG6" s="151"/>
      <c r="HH6" s="151"/>
      <c r="HI6" s="151"/>
      <c r="HJ6" s="151"/>
      <c r="HK6" s="151"/>
      <c r="HL6" s="151"/>
      <c r="HM6" s="151"/>
      <c r="HN6" s="151"/>
      <c r="HO6" s="151"/>
      <c r="HP6" s="151"/>
      <c r="HQ6" s="151"/>
      <c r="HR6" s="151"/>
      <c r="HS6" s="151"/>
      <c r="HT6" s="151"/>
      <c r="HU6" s="151"/>
      <c r="HV6" s="151"/>
      <c r="HW6" s="151"/>
      <c r="HX6" s="151"/>
      <c r="HY6" s="151"/>
      <c r="HZ6" s="151"/>
      <c r="IA6" s="151"/>
      <c r="IB6" s="151"/>
      <c r="IC6" s="151"/>
      <c r="ID6" s="151"/>
      <c r="IE6" s="151"/>
      <c r="IF6" s="151"/>
      <c r="IG6" s="151"/>
      <c r="IH6" s="151"/>
      <c r="II6" s="151"/>
      <c r="IJ6" s="151"/>
      <c r="IK6" s="151"/>
      <c r="IL6" s="151"/>
      <c r="IM6" s="151"/>
      <c r="IN6" s="151"/>
      <c r="IO6" s="151"/>
      <c r="IP6" s="151"/>
      <c r="IQ6" s="151"/>
      <c r="IR6" s="151"/>
      <c r="IS6" s="151"/>
      <c r="IT6" s="187" t="s">
        <v>8</v>
      </c>
      <c r="IU6" s="148"/>
    </row>
    <row r="7" spans="1:255" x14ac:dyDescent="0.2">
      <c r="A7" s="155"/>
      <c r="B7" s="185"/>
      <c r="C7" s="185"/>
      <c r="D7" s="185"/>
      <c r="E7" s="165"/>
      <c r="F7" s="156"/>
      <c r="G7" s="192">
        <f t="shared" ref="G7:G50" si="0">E7*F7</f>
        <v>0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51"/>
      <c r="DF7" s="151"/>
      <c r="DG7" s="151"/>
      <c r="DH7" s="151"/>
      <c r="DI7" s="151"/>
      <c r="DJ7" s="151"/>
      <c r="DK7" s="151"/>
      <c r="DL7" s="151"/>
      <c r="DM7" s="151"/>
      <c r="DN7" s="151"/>
      <c r="DO7" s="151"/>
      <c r="DP7" s="151"/>
      <c r="DQ7" s="151"/>
      <c r="DR7" s="151"/>
      <c r="DS7" s="151"/>
      <c r="DT7" s="151"/>
      <c r="DU7" s="151"/>
      <c r="DV7" s="151"/>
      <c r="DW7" s="151"/>
      <c r="DX7" s="151"/>
      <c r="DY7" s="151"/>
      <c r="DZ7" s="151"/>
      <c r="EA7" s="151"/>
      <c r="EB7" s="151"/>
      <c r="EC7" s="151"/>
      <c r="ED7" s="151"/>
      <c r="EE7" s="151"/>
      <c r="EF7" s="151"/>
      <c r="EG7" s="151"/>
      <c r="EH7" s="151"/>
      <c r="EI7" s="151"/>
      <c r="EJ7" s="151"/>
      <c r="EK7" s="151"/>
      <c r="EL7" s="151"/>
      <c r="EM7" s="151"/>
      <c r="EN7" s="151"/>
      <c r="EO7" s="151"/>
      <c r="EP7" s="151"/>
      <c r="EQ7" s="151"/>
      <c r="ER7" s="151"/>
      <c r="ES7" s="151"/>
      <c r="ET7" s="151"/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1"/>
      <c r="FK7" s="151"/>
      <c r="FL7" s="151"/>
      <c r="FM7" s="151"/>
      <c r="FN7" s="151"/>
      <c r="FO7" s="151"/>
      <c r="FP7" s="151"/>
      <c r="FQ7" s="151"/>
      <c r="FR7" s="151"/>
      <c r="FS7" s="151"/>
      <c r="FT7" s="151"/>
      <c r="FU7" s="151"/>
      <c r="FV7" s="151"/>
      <c r="FW7" s="151"/>
      <c r="FX7" s="151"/>
      <c r="FY7" s="151"/>
      <c r="FZ7" s="151"/>
      <c r="GA7" s="151"/>
      <c r="GB7" s="151"/>
      <c r="GC7" s="151"/>
      <c r="GD7" s="151"/>
      <c r="GE7" s="151"/>
      <c r="GF7" s="151"/>
      <c r="GG7" s="151"/>
      <c r="GH7" s="151"/>
      <c r="GI7" s="151"/>
      <c r="GJ7" s="151"/>
      <c r="GK7" s="151"/>
      <c r="GL7" s="151"/>
      <c r="GM7" s="151"/>
      <c r="GN7" s="151"/>
      <c r="GO7" s="151"/>
      <c r="GP7" s="151"/>
      <c r="GQ7" s="151"/>
      <c r="GR7" s="151"/>
      <c r="GS7" s="151"/>
      <c r="GT7" s="151"/>
      <c r="GU7" s="151"/>
      <c r="GV7" s="151"/>
      <c r="GW7" s="151"/>
      <c r="GX7" s="151"/>
      <c r="GY7" s="151"/>
      <c r="GZ7" s="151"/>
      <c r="HA7" s="151"/>
      <c r="HB7" s="151"/>
      <c r="HC7" s="151"/>
      <c r="HD7" s="151"/>
      <c r="HE7" s="151"/>
      <c r="HF7" s="151"/>
      <c r="HG7" s="151"/>
      <c r="HH7" s="151"/>
      <c r="HI7" s="151"/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51"/>
      <c r="IF7" s="151"/>
      <c r="IG7" s="151"/>
      <c r="IH7" s="151"/>
      <c r="II7" s="151"/>
      <c r="IJ7" s="151"/>
      <c r="IK7" s="151"/>
      <c r="IL7" s="151"/>
      <c r="IM7" s="151"/>
      <c r="IN7" s="151"/>
      <c r="IO7" s="151"/>
      <c r="IP7" s="151"/>
      <c r="IQ7" s="151"/>
      <c r="IR7" s="151"/>
      <c r="IS7" s="151"/>
      <c r="IT7" s="187" t="s">
        <v>6</v>
      </c>
      <c r="IU7" s="148"/>
    </row>
    <row r="8" spans="1:255" x14ac:dyDescent="0.2">
      <c r="A8" s="153"/>
      <c r="B8" s="185"/>
      <c r="C8" s="183"/>
      <c r="D8" s="183"/>
      <c r="E8" s="165"/>
      <c r="F8" s="156"/>
      <c r="G8" s="192">
        <f t="shared" si="0"/>
        <v>0</v>
      </c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1"/>
      <c r="BS8" s="151"/>
      <c r="BT8" s="151"/>
      <c r="BU8" s="151"/>
      <c r="BV8" s="151"/>
      <c r="BW8" s="151"/>
      <c r="BX8" s="151"/>
      <c r="BY8" s="151"/>
      <c r="BZ8" s="151"/>
      <c r="CA8" s="151"/>
      <c r="CB8" s="151"/>
      <c r="CC8" s="151"/>
      <c r="CD8" s="151"/>
      <c r="CE8" s="151"/>
      <c r="CF8" s="151"/>
      <c r="CG8" s="151"/>
      <c r="CH8" s="151"/>
      <c r="CI8" s="151"/>
      <c r="CJ8" s="151"/>
      <c r="CK8" s="151"/>
      <c r="CL8" s="151"/>
      <c r="CM8" s="151"/>
      <c r="CN8" s="151"/>
      <c r="CO8" s="151"/>
      <c r="CP8" s="151"/>
      <c r="CQ8" s="151"/>
      <c r="CR8" s="151"/>
      <c r="CS8" s="151"/>
      <c r="CT8" s="151"/>
      <c r="CU8" s="151"/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  <c r="FJ8" s="151"/>
      <c r="FK8" s="151"/>
      <c r="FL8" s="151"/>
      <c r="FM8" s="151"/>
      <c r="FN8" s="151"/>
      <c r="FO8" s="151"/>
      <c r="FP8" s="151"/>
      <c r="FQ8" s="151"/>
      <c r="FR8" s="151"/>
      <c r="FS8" s="151"/>
      <c r="FT8" s="151"/>
      <c r="FU8" s="151"/>
      <c r="FV8" s="151"/>
      <c r="FW8" s="151"/>
      <c r="FX8" s="151"/>
      <c r="FY8" s="151"/>
      <c r="FZ8" s="151"/>
      <c r="GA8" s="151"/>
      <c r="GB8" s="151"/>
      <c r="GC8" s="151"/>
      <c r="GD8" s="151"/>
      <c r="GE8" s="151"/>
      <c r="GF8" s="151"/>
      <c r="GG8" s="151"/>
      <c r="GH8" s="151"/>
      <c r="GI8" s="151"/>
      <c r="GJ8" s="151"/>
      <c r="GK8" s="151"/>
      <c r="GL8" s="151"/>
      <c r="GM8" s="151"/>
      <c r="GN8" s="151"/>
      <c r="GO8" s="151"/>
      <c r="GP8" s="151"/>
      <c r="GQ8" s="151"/>
      <c r="GR8" s="151"/>
      <c r="GS8" s="151"/>
      <c r="GT8" s="151"/>
      <c r="GU8" s="151"/>
      <c r="GV8" s="151"/>
      <c r="GW8" s="151"/>
      <c r="GX8" s="151"/>
      <c r="GY8" s="151"/>
      <c r="GZ8" s="151"/>
      <c r="HA8" s="151"/>
      <c r="HB8" s="151"/>
      <c r="HC8" s="151"/>
      <c r="HD8" s="151"/>
      <c r="HE8" s="151"/>
      <c r="HF8" s="151"/>
      <c r="HG8" s="151"/>
      <c r="HH8" s="151"/>
      <c r="HI8" s="151"/>
      <c r="HJ8" s="151"/>
      <c r="HK8" s="151"/>
      <c r="HL8" s="151"/>
      <c r="HM8" s="151"/>
      <c r="HN8" s="151"/>
      <c r="HO8" s="151"/>
      <c r="HP8" s="151"/>
      <c r="HQ8" s="151"/>
      <c r="HR8" s="151"/>
      <c r="HS8" s="151"/>
      <c r="HT8" s="151"/>
      <c r="HU8" s="151"/>
      <c r="HV8" s="151"/>
      <c r="HW8" s="151"/>
      <c r="HX8" s="151"/>
      <c r="HY8" s="151"/>
      <c r="HZ8" s="151"/>
      <c r="IA8" s="151"/>
      <c r="IB8" s="151"/>
      <c r="IC8" s="151"/>
      <c r="ID8" s="151"/>
      <c r="IE8" s="151"/>
      <c r="IF8" s="151"/>
      <c r="IG8" s="151"/>
      <c r="IH8" s="151"/>
      <c r="II8" s="151"/>
      <c r="IJ8" s="151"/>
      <c r="IK8" s="151"/>
      <c r="IL8" s="151"/>
      <c r="IM8" s="151"/>
      <c r="IN8" s="151"/>
      <c r="IO8" s="151"/>
      <c r="IP8" s="151"/>
      <c r="IQ8" s="151"/>
      <c r="IR8" s="151"/>
      <c r="IS8" s="151"/>
      <c r="IT8" s="187" t="s">
        <v>9</v>
      </c>
      <c r="IU8" s="148"/>
    </row>
    <row r="9" spans="1:255" x14ac:dyDescent="0.2">
      <c r="A9" s="155"/>
      <c r="B9" s="185"/>
      <c r="C9" s="185"/>
      <c r="D9" s="185"/>
      <c r="E9" s="165"/>
      <c r="F9" s="156"/>
      <c r="G9" s="192">
        <f t="shared" si="0"/>
        <v>0</v>
      </c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48"/>
      <c r="IU9" s="148"/>
    </row>
    <row r="10" spans="1:255" x14ac:dyDescent="0.2">
      <c r="A10" s="155"/>
      <c r="B10" s="185"/>
      <c r="C10" s="185"/>
      <c r="D10" s="185"/>
      <c r="E10" s="165"/>
      <c r="F10" s="156"/>
      <c r="G10" s="192">
        <f t="shared" si="0"/>
        <v>0</v>
      </c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  <c r="FL10" s="151"/>
      <c r="FM10" s="151"/>
      <c r="FN10" s="151"/>
      <c r="FO10" s="151"/>
      <c r="FP10" s="151"/>
      <c r="FQ10" s="151"/>
      <c r="FR10" s="151"/>
      <c r="FS10" s="151"/>
      <c r="FT10" s="151"/>
      <c r="FU10" s="151"/>
      <c r="FV10" s="151"/>
      <c r="FW10" s="151"/>
      <c r="FX10" s="151"/>
      <c r="FY10" s="151"/>
      <c r="FZ10" s="151"/>
      <c r="GA10" s="151"/>
      <c r="GB10" s="151"/>
      <c r="GC10" s="151"/>
      <c r="GD10" s="151"/>
      <c r="GE10" s="151"/>
      <c r="GF10" s="151"/>
      <c r="GG10" s="151"/>
      <c r="GH10" s="151"/>
      <c r="GI10" s="151"/>
      <c r="GJ10" s="151"/>
      <c r="GK10" s="151"/>
      <c r="GL10" s="151"/>
      <c r="GM10" s="151"/>
      <c r="GN10" s="151"/>
      <c r="GO10" s="151"/>
      <c r="GP10" s="151"/>
      <c r="GQ10" s="151"/>
      <c r="GR10" s="151"/>
      <c r="GS10" s="151"/>
      <c r="GT10" s="151"/>
      <c r="GU10" s="151"/>
      <c r="GV10" s="151"/>
      <c r="GW10" s="151"/>
      <c r="GX10" s="151"/>
      <c r="GY10" s="151"/>
      <c r="GZ10" s="151"/>
      <c r="HA10" s="151"/>
      <c r="HB10" s="151"/>
      <c r="HC10" s="151"/>
      <c r="HD10" s="151"/>
      <c r="HE10" s="151"/>
      <c r="HF10" s="151"/>
      <c r="HG10" s="151"/>
      <c r="HH10" s="151"/>
      <c r="HI10" s="151"/>
      <c r="HJ10" s="151"/>
      <c r="HK10" s="151"/>
      <c r="HL10" s="151"/>
      <c r="HM10" s="151"/>
      <c r="HN10" s="151"/>
      <c r="HO10" s="151"/>
      <c r="HP10" s="151"/>
      <c r="HQ10" s="151"/>
      <c r="HR10" s="151"/>
      <c r="HS10" s="151"/>
      <c r="HT10" s="151"/>
      <c r="HU10" s="151"/>
      <c r="HV10" s="151"/>
      <c r="HW10" s="151"/>
      <c r="HX10" s="151"/>
      <c r="HY10" s="151"/>
      <c r="HZ10" s="151"/>
      <c r="IA10" s="151"/>
      <c r="IB10" s="151"/>
      <c r="IC10" s="151"/>
      <c r="ID10" s="151"/>
      <c r="IE10" s="151"/>
      <c r="IF10" s="151"/>
      <c r="IG10" s="151"/>
      <c r="IH10" s="151"/>
      <c r="II10" s="151"/>
      <c r="IJ10" s="151"/>
      <c r="IK10" s="151"/>
      <c r="IL10" s="151"/>
      <c r="IM10" s="151"/>
      <c r="IN10" s="151"/>
      <c r="IO10" s="151"/>
      <c r="IP10" s="151"/>
      <c r="IQ10" s="151"/>
      <c r="IR10" s="151"/>
      <c r="IS10" s="151"/>
      <c r="IT10" s="157"/>
      <c r="IU10" s="148"/>
    </row>
    <row r="11" spans="1:255" x14ac:dyDescent="0.2">
      <c r="A11" s="155"/>
      <c r="B11" s="185"/>
      <c r="C11" s="183"/>
      <c r="D11" s="183"/>
      <c r="E11" s="165"/>
      <c r="F11" s="156"/>
      <c r="G11" s="192">
        <f t="shared" si="0"/>
        <v>0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  <c r="DI11" s="151"/>
      <c r="DJ11" s="151"/>
      <c r="DK11" s="151"/>
      <c r="DL11" s="151"/>
      <c r="DM11" s="151"/>
      <c r="DN11" s="151"/>
      <c r="DO11" s="151"/>
      <c r="DP11" s="151"/>
      <c r="DQ11" s="151"/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  <c r="FJ11" s="151"/>
      <c r="FK11" s="151"/>
      <c r="FL11" s="151"/>
      <c r="FM11" s="151"/>
      <c r="FN11" s="151"/>
      <c r="FO11" s="151"/>
      <c r="FP11" s="151"/>
      <c r="FQ11" s="151"/>
      <c r="FR11" s="151"/>
      <c r="FS11" s="151"/>
      <c r="FT11" s="151"/>
      <c r="FU11" s="151"/>
      <c r="FV11" s="151"/>
      <c r="FW11" s="151"/>
      <c r="FX11" s="151"/>
      <c r="FY11" s="151"/>
      <c r="FZ11" s="151"/>
      <c r="GA11" s="151"/>
      <c r="GB11" s="151"/>
      <c r="GC11" s="151"/>
      <c r="GD11" s="151"/>
      <c r="GE11" s="151"/>
      <c r="GF11" s="151"/>
      <c r="GG11" s="151"/>
      <c r="GH11" s="151"/>
      <c r="GI11" s="151"/>
      <c r="GJ11" s="151"/>
      <c r="GK11" s="151"/>
      <c r="GL11" s="151"/>
      <c r="GM11" s="151"/>
      <c r="GN11" s="151"/>
      <c r="GO11" s="151"/>
      <c r="GP11" s="151"/>
      <c r="GQ11" s="151"/>
      <c r="GR11" s="151"/>
      <c r="GS11" s="151"/>
      <c r="GT11" s="151"/>
      <c r="GU11" s="151"/>
      <c r="GV11" s="151"/>
      <c r="GW11" s="151"/>
      <c r="GX11" s="151"/>
      <c r="GY11" s="151"/>
      <c r="GZ11" s="151"/>
      <c r="HA11" s="151"/>
      <c r="HB11" s="151"/>
      <c r="HC11" s="151"/>
      <c r="HD11" s="151"/>
      <c r="HE11" s="151"/>
      <c r="HF11" s="151"/>
      <c r="HG11" s="151"/>
      <c r="HH11" s="151"/>
      <c r="HI11" s="151"/>
      <c r="HJ11" s="151"/>
      <c r="HK11" s="151"/>
      <c r="HL11" s="151"/>
      <c r="HM11" s="151"/>
      <c r="HN11" s="151"/>
      <c r="HO11" s="151"/>
      <c r="HP11" s="151"/>
      <c r="HQ11" s="151"/>
      <c r="HR11" s="151"/>
      <c r="HS11" s="151"/>
      <c r="HT11" s="151"/>
      <c r="HU11" s="151"/>
      <c r="HV11" s="151"/>
      <c r="HW11" s="151"/>
      <c r="HX11" s="151"/>
      <c r="HY11" s="151"/>
      <c r="HZ11" s="151"/>
      <c r="IA11" s="151"/>
      <c r="IB11" s="151"/>
      <c r="IC11" s="151"/>
      <c r="ID11" s="151"/>
      <c r="IE11" s="151"/>
      <c r="IF11" s="151"/>
      <c r="IG11" s="151"/>
      <c r="IH11" s="151"/>
      <c r="II11" s="151"/>
      <c r="IJ11" s="151"/>
      <c r="IK11" s="151"/>
      <c r="IL11" s="151"/>
      <c r="IM11" s="151"/>
      <c r="IN11" s="151"/>
      <c r="IO11" s="151"/>
      <c r="IP11" s="151"/>
      <c r="IQ11" s="151"/>
      <c r="IR11" s="151"/>
      <c r="IS11" s="151"/>
      <c r="IT11" s="148"/>
      <c r="IU11" s="148"/>
    </row>
    <row r="12" spans="1:255" x14ac:dyDescent="0.2">
      <c r="A12" s="155"/>
      <c r="B12" s="185"/>
      <c r="C12" s="183"/>
      <c r="D12" s="183"/>
      <c r="E12" s="165"/>
      <c r="F12" s="156"/>
      <c r="G12" s="192">
        <f t="shared" si="0"/>
        <v>0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48"/>
      <c r="IU12" s="148"/>
    </row>
    <row r="13" spans="1:255" x14ac:dyDescent="0.2">
      <c r="A13" s="155"/>
      <c r="B13" s="185"/>
      <c r="C13" s="183"/>
      <c r="D13" s="183"/>
      <c r="E13" s="165"/>
      <c r="F13" s="156"/>
      <c r="G13" s="192">
        <f t="shared" si="0"/>
        <v>0</v>
      </c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1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1"/>
      <c r="FL13" s="151"/>
      <c r="FM13" s="151"/>
      <c r="FN13" s="151"/>
      <c r="FO13" s="151"/>
      <c r="FP13" s="151"/>
      <c r="FQ13" s="151"/>
      <c r="FR13" s="151"/>
      <c r="FS13" s="151"/>
      <c r="FT13" s="151"/>
      <c r="FU13" s="151"/>
      <c r="FV13" s="151"/>
      <c r="FW13" s="151"/>
      <c r="FX13" s="151"/>
      <c r="FY13" s="151"/>
      <c r="FZ13" s="151"/>
      <c r="GA13" s="151"/>
      <c r="GB13" s="151"/>
      <c r="GC13" s="151"/>
      <c r="GD13" s="151"/>
      <c r="GE13" s="151"/>
      <c r="GF13" s="151"/>
      <c r="GG13" s="151"/>
      <c r="GH13" s="151"/>
      <c r="GI13" s="151"/>
      <c r="GJ13" s="151"/>
      <c r="GK13" s="151"/>
      <c r="GL13" s="151"/>
      <c r="GM13" s="151"/>
      <c r="GN13" s="151"/>
      <c r="GO13" s="151"/>
      <c r="GP13" s="151"/>
      <c r="GQ13" s="151"/>
      <c r="GR13" s="151"/>
      <c r="GS13" s="151"/>
      <c r="GT13" s="151"/>
      <c r="GU13" s="151"/>
      <c r="GV13" s="151"/>
      <c r="GW13" s="151"/>
      <c r="GX13" s="151"/>
      <c r="GY13" s="151"/>
      <c r="GZ13" s="151"/>
      <c r="HA13" s="151"/>
      <c r="HB13" s="151"/>
      <c r="HC13" s="151"/>
      <c r="HD13" s="151"/>
      <c r="HE13" s="151"/>
      <c r="HF13" s="151"/>
      <c r="HG13" s="151"/>
      <c r="HH13" s="151"/>
      <c r="HI13" s="151"/>
      <c r="HJ13" s="151"/>
      <c r="HK13" s="151"/>
      <c r="HL13" s="151"/>
      <c r="HM13" s="151"/>
      <c r="HN13" s="151"/>
      <c r="HO13" s="151"/>
      <c r="HP13" s="151"/>
      <c r="HQ13" s="151"/>
      <c r="HR13" s="151"/>
      <c r="HS13" s="151"/>
      <c r="HT13" s="151"/>
      <c r="HU13" s="151"/>
      <c r="HV13" s="151"/>
      <c r="HW13" s="151"/>
      <c r="HX13" s="151"/>
      <c r="HY13" s="151"/>
      <c r="HZ13" s="151"/>
      <c r="IA13" s="151"/>
      <c r="IB13" s="151"/>
      <c r="IC13" s="151"/>
      <c r="ID13" s="151"/>
      <c r="IE13" s="151"/>
      <c r="IF13" s="151"/>
      <c r="IG13" s="151"/>
      <c r="IH13" s="151"/>
      <c r="II13" s="151"/>
      <c r="IJ13" s="151"/>
      <c r="IK13" s="151"/>
      <c r="IL13" s="151"/>
      <c r="IM13" s="151"/>
      <c r="IN13" s="151"/>
      <c r="IO13" s="151"/>
      <c r="IP13" s="151"/>
      <c r="IQ13" s="151"/>
      <c r="IR13" s="151"/>
      <c r="IS13" s="151"/>
      <c r="IT13" s="148"/>
      <c r="IU13" s="148"/>
    </row>
    <row r="14" spans="1:255" x14ac:dyDescent="0.2">
      <c r="A14" s="155"/>
      <c r="B14" s="185"/>
      <c r="C14" s="183"/>
      <c r="D14" s="183"/>
      <c r="E14" s="165"/>
      <c r="F14" s="156"/>
      <c r="G14" s="192">
        <f t="shared" si="0"/>
        <v>0</v>
      </c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1"/>
      <c r="DG14" s="151"/>
      <c r="DH14" s="151"/>
      <c r="DI14" s="151"/>
      <c r="DJ14" s="151"/>
      <c r="DK14" s="151"/>
      <c r="DL14" s="151"/>
      <c r="DM14" s="151"/>
      <c r="DN14" s="151"/>
      <c r="DO14" s="151"/>
      <c r="DP14" s="151"/>
      <c r="DQ14" s="151"/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  <c r="FL14" s="151"/>
      <c r="FM14" s="151"/>
      <c r="FN14" s="151"/>
      <c r="FO14" s="151"/>
      <c r="FP14" s="151"/>
      <c r="FQ14" s="151"/>
      <c r="FR14" s="151"/>
      <c r="FS14" s="151"/>
      <c r="FT14" s="151"/>
      <c r="FU14" s="151"/>
      <c r="FV14" s="151"/>
      <c r="FW14" s="151"/>
      <c r="FX14" s="151"/>
      <c r="FY14" s="151"/>
      <c r="FZ14" s="151"/>
      <c r="GA14" s="151"/>
      <c r="GB14" s="151"/>
      <c r="GC14" s="151"/>
      <c r="GD14" s="151"/>
      <c r="GE14" s="151"/>
      <c r="GF14" s="151"/>
      <c r="GG14" s="151"/>
      <c r="GH14" s="151"/>
      <c r="GI14" s="151"/>
      <c r="GJ14" s="151"/>
      <c r="GK14" s="151"/>
      <c r="GL14" s="151"/>
      <c r="GM14" s="151"/>
      <c r="GN14" s="151"/>
      <c r="GO14" s="151"/>
      <c r="GP14" s="151"/>
      <c r="GQ14" s="151"/>
      <c r="GR14" s="151"/>
      <c r="GS14" s="151"/>
      <c r="GT14" s="151"/>
      <c r="GU14" s="151"/>
      <c r="GV14" s="151"/>
      <c r="GW14" s="151"/>
      <c r="GX14" s="151"/>
      <c r="GY14" s="151"/>
      <c r="GZ14" s="151"/>
      <c r="HA14" s="151"/>
      <c r="HB14" s="151"/>
      <c r="HC14" s="151"/>
      <c r="HD14" s="151"/>
      <c r="HE14" s="151"/>
      <c r="HF14" s="151"/>
      <c r="HG14" s="151"/>
      <c r="HH14" s="151"/>
      <c r="HI14" s="151"/>
      <c r="HJ14" s="151"/>
      <c r="HK14" s="151"/>
      <c r="HL14" s="151"/>
      <c r="HM14" s="151"/>
      <c r="HN14" s="151"/>
      <c r="HO14" s="151"/>
      <c r="HP14" s="151"/>
      <c r="HQ14" s="151"/>
      <c r="HR14" s="151"/>
      <c r="HS14" s="151"/>
      <c r="HT14" s="151"/>
      <c r="HU14" s="151"/>
      <c r="HV14" s="151"/>
      <c r="HW14" s="151"/>
      <c r="HX14" s="151"/>
      <c r="HY14" s="151"/>
      <c r="HZ14" s="151"/>
      <c r="IA14" s="151"/>
      <c r="IB14" s="151"/>
      <c r="IC14" s="151"/>
      <c r="ID14" s="151"/>
      <c r="IE14" s="151"/>
      <c r="IF14" s="151"/>
      <c r="IG14" s="151"/>
      <c r="IH14" s="151"/>
      <c r="II14" s="151"/>
      <c r="IJ14" s="151"/>
      <c r="IK14" s="151"/>
      <c r="IL14" s="151"/>
      <c r="IM14" s="151"/>
      <c r="IN14" s="151"/>
      <c r="IO14" s="151"/>
      <c r="IP14" s="151"/>
      <c r="IQ14" s="151"/>
      <c r="IR14" s="151"/>
      <c r="IS14" s="151"/>
      <c r="IT14" s="148"/>
      <c r="IU14" s="148"/>
    </row>
    <row r="15" spans="1:255" x14ac:dyDescent="0.2">
      <c r="A15" s="153"/>
      <c r="B15" s="185"/>
      <c r="C15" s="184"/>
      <c r="D15" s="184"/>
      <c r="E15" s="154"/>
      <c r="F15" s="156"/>
      <c r="G15" s="192">
        <f t="shared" si="0"/>
        <v>0</v>
      </c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1"/>
      <c r="DG15" s="151"/>
      <c r="DH15" s="151"/>
      <c r="DI15" s="151"/>
      <c r="DJ15" s="151"/>
      <c r="DK15" s="151"/>
      <c r="DL15" s="151"/>
      <c r="DM15" s="151"/>
      <c r="DN15" s="151"/>
      <c r="DO15" s="151"/>
      <c r="DP15" s="151"/>
      <c r="DQ15" s="151"/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  <c r="FJ15" s="151"/>
      <c r="FK15" s="151"/>
      <c r="FL15" s="151"/>
      <c r="FM15" s="151"/>
      <c r="FN15" s="151"/>
      <c r="FO15" s="151"/>
      <c r="FP15" s="151"/>
      <c r="FQ15" s="151"/>
      <c r="FR15" s="151"/>
      <c r="FS15" s="151"/>
      <c r="FT15" s="151"/>
      <c r="FU15" s="151"/>
      <c r="FV15" s="151"/>
      <c r="FW15" s="151"/>
      <c r="FX15" s="151"/>
      <c r="FY15" s="151"/>
      <c r="FZ15" s="151"/>
      <c r="GA15" s="151"/>
      <c r="GB15" s="151"/>
      <c r="GC15" s="151"/>
      <c r="GD15" s="151"/>
      <c r="GE15" s="151"/>
      <c r="GF15" s="151"/>
      <c r="GG15" s="151"/>
      <c r="GH15" s="151"/>
      <c r="GI15" s="151"/>
      <c r="GJ15" s="151"/>
      <c r="GK15" s="151"/>
      <c r="GL15" s="151"/>
      <c r="GM15" s="151"/>
      <c r="GN15" s="151"/>
      <c r="GO15" s="151"/>
      <c r="GP15" s="151"/>
      <c r="GQ15" s="151"/>
      <c r="GR15" s="151"/>
      <c r="GS15" s="151"/>
      <c r="GT15" s="151"/>
      <c r="GU15" s="151"/>
      <c r="GV15" s="151"/>
      <c r="GW15" s="151"/>
      <c r="GX15" s="151"/>
      <c r="GY15" s="151"/>
      <c r="GZ15" s="151"/>
      <c r="HA15" s="151"/>
      <c r="HB15" s="151"/>
      <c r="HC15" s="151"/>
      <c r="HD15" s="151"/>
      <c r="HE15" s="151"/>
      <c r="HF15" s="151"/>
      <c r="HG15" s="151"/>
      <c r="HH15" s="151"/>
      <c r="HI15" s="151"/>
      <c r="HJ15" s="151"/>
      <c r="HK15" s="151"/>
      <c r="HL15" s="151"/>
      <c r="HM15" s="151"/>
      <c r="HN15" s="151"/>
      <c r="HO15" s="151"/>
      <c r="HP15" s="151"/>
      <c r="HQ15" s="151"/>
      <c r="HR15" s="151"/>
      <c r="HS15" s="151"/>
      <c r="HT15" s="151"/>
      <c r="HU15" s="151"/>
      <c r="HV15" s="151"/>
      <c r="HW15" s="151"/>
      <c r="HX15" s="151"/>
      <c r="HY15" s="151"/>
      <c r="HZ15" s="151"/>
      <c r="IA15" s="151"/>
      <c r="IB15" s="151"/>
      <c r="IC15" s="151"/>
      <c r="ID15" s="151"/>
      <c r="IE15" s="151"/>
      <c r="IF15" s="151"/>
      <c r="IG15" s="151"/>
      <c r="IH15" s="151"/>
      <c r="II15" s="151"/>
      <c r="IJ15" s="151"/>
      <c r="IK15" s="151"/>
      <c r="IL15" s="151"/>
      <c r="IM15" s="151"/>
      <c r="IN15" s="151"/>
      <c r="IO15" s="151"/>
      <c r="IP15" s="151"/>
      <c r="IQ15" s="151"/>
      <c r="IR15" s="151"/>
      <c r="IS15" s="151"/>
      <c r="IT15" s="148"/>
      <c r="IU15" s="148"/>
    </row>
    <row r="16" spans="1:255" x14ac:dyDescent="0.2">
      <c r="A16" s="153"/>
      <c r="B16" s="185"/>
      <c r="C16" s="186"/>
      <c r="D16" s="186"/>
      <c r="E16" s="154"/>
      <c r="F16" s="156"/>
      <c r="G16" s="192">
        <f t="shared" si="0"/>
        <v>0</v>
      </c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  <c r="FJ16" s="151"/>
      <c r="FK16" s="151"/>
      <c r="FL16" s="151"/>
      <c r="FM16" s="151"/>
      <c r="FN16" s="151"/>
      <c r="FO16" s="151"/>
      <c r="FP16" s="151"/>
      <c r="FQ16" s="151"/>
      <c r="FR16" s="151"/>
      <c r="FS16" s="151"/>
      <c r="FT16" s="151"/>
      <c r="FU16" s="151"/>
      <c r="FV16" s="151"/>
      <c r="FW16" s="151"/>
      <c r="FX16" s="151"/>
      <c r="FY16" s="151"/>
      <c r="FZ16" s="151"/>
      <c r="GA16" s="151"/>
      <c r="GB16" s="151"/>
      <c r="GC16" s="151"/>
      <c r="GD16" s="151"/>
      <c r="GE16" s="151"/>
      <c r="GF16" s="151"/>
      <c r="GG16" s="151"/>
      <c r="GH16" s="151"/>
      <c r="GI16" s="151"/>
      <c r="GJ16" s="151"/>
      <c r="GK16" s="151"/>
      <c r="GL16" s="151"/>
      <c r="GM16" s="151"/>
      <c r="GN16" s="151"/>
      <c r="GO16" s="151"/>
      <c r="GP16" s="151"/>
      <c r="GQ16" s="151"/>
      <c r="GR16" s="151"/>
      <c r="GS16" s="151"/>
      <c r="GT16" s="151"/>
      <c r="GU16" s="151"/>
      <c r="GV16" s="151"/>
      <c r="GW16" s="151"/>
      <c r="GX16" s="151"/>
      <c r="GY16" s="151"/>
      <c r="GZ16" s="151"/>
      <c r="HA16" s="151"/>
      <c r="HB16" s="151"/>
      <c r="HC16" s="151"/>
      <c r="HD16" s="151"/>
      <c r="HE16" s="151"/>
      <c r="HF16" s="151"/>
      <c r="HG16" s="151"/>
      <c r="HH16" s="151"/>
      <c r="HI16" s="151"/>
      <c r="HJ16" s="151"/>
      <c r="HK16" s="151"/>
      <c r="HL16" s="151"/>
      <c r="HM16" s="151"/>
      <c r="HN16" s="151"/>
      <c r="HO16" s="151"/>
      <c r="HP16" s="151"/>
      <c r="HQ16" s="151"/>
      <c r="HR16" s="151"/>
      <c r="HS16" s="151"/>
      <c r="HT16" s="151"/>
      <c r="HU16" s="151"/>
      <c r="HV16" s="151"/>
      <c r="HW16" s="151"/>
      <c r="HX16" s="151"/>
      <c r="HY16" s="151"/>
      <c r="HZ16" s="151"/>
      <c r="IA16" s="151"/>
      <c r="IB16" s="151"/>
      <c r="IC16" s="151"/>
      <c r="ID16" s="151"/>
      <c r="IE16" s="151"/>
      <c r="IF16" s="151"/>
      <c r="IG16" s="151"/>
      <c r="IH16" s="151"/>
      <c r="II16" s="151"/>
      <c r="IJ16" s="151"/>
      <c r="IK16" s="151"/>
      <c r="IL16" s="151"/>
      <c r="IM16" s="151"/>
      <c r="IN16" s="151"/>
      <c r="IO16" s="151"/>
      <c r="IP16" s="151"/>
      <c r="IQ16" s="151"/>
      <c r="IR16" s="151"/>
      <c r="IS16" s="151"/>
      <c r="IT16" s="148"/>
      <c r="IU16" s="148"/>
    </row>
    <row r="17" spans="1:255" x14ac:dyDescent="0.2">
      <c r="A17" s="153"/>
      <c r="B17" s="185"/>
      <c r="C17" s="184"/>
      <c r="D17" s="184"/>
      <c r="E17" s="154"/>
      <c r="F17" s="156"/>
      <c r="G17" s="192">
        <f t="shared" si="0"/>
        <v>0</v>
      </c>
      <c r="IT17" s="125"/>
      <c r="IU17" s="125"/>
    </row>
    <row r="18" spans="1:255" x14ac:dyDescent="0.2">
      <c r="A18" s="153"/>
      <c r="B18" s="185"/>
      <c r="C18" s="184"/>
      <c r="D18" s="184"/>
      <c r="E18" s="154"/>
      <c r="F18" s="156"/>
      <c r="G18" s="192">
        <f t="shared" si="0"/>
        <v>0</v>
      </c>
      <c r="IT18" s="125"/>
      <c r="IU18" s="125"/>
    </row>
    <row r="19" spans="1:255" x14ac:dyDescent="0.2">
      <c r="A19" s="153"/>
      <c r="B19" s="185"/>
      <c r="C19" s="184"/>
      <c r="D19" s="184"/>
      <c r="E19" s="154"/>
      <c r="F19" s="156"/>
      <c r="G19" s="192">
        <f t="shared" si="0"/>
        <v>0</v>
      </c>
      <c r="IT19" s="125"/>
      <c r="IU19" s="125"/>
    </row>
    <row r="20" spans="1:255" x14ac:dyDescent="0.2">
      <c r="A20" s="155"/>
      <c r="B20" s="185"/>
      <c r="C20" s="184"/>
      <c r="D20" s="184"/>
      <c r="E20" s="154"/>
      <c r="F20" s="156"/>
      <c r="G20" s="192">
        <f t="shared" si="0"/>
        <v>0</v>
      </c>
      <c r="IT20" s="125"/>
      <c r="IU20" s="125"/>
    </row>
    <row r="21" spans="1:255" x14ac:dyDescent="0.2">
      <c r="A21" s="155"/>
      <c r="B21" s="185"/>
      <c r="C21" s="184"/>
      <c r="D21" s="184"/>
      <c r="E21" s="154"/>
      <c r="F21" s="156"/>
      <c r="G21" s="192">
        <f t="shared" si="0"/>
        <v>0</v>
      </c>
      <c r="IT21" s="125"/>
      <c r="IU21" s="125"/>
    </row>
    <row r="22" spans="1:255" x14ac:dyDescent="0.2">
      <c r="A22" s="153"/>
      <c r="B22" s="183"/>
      <c r="C22" s="184"/>
      <c r="D22" s="184"/>
      <c r="E22" s="154"/>
      <c r="F22" s="156"/>
      <c r="G22" s="192">
        <f t="shared" si="0"/>
        <v>0</v>
      </c>
      <c r="IT22" s="125"/>
      <c r="IU22" s="125"/>
    </row>
    <row r="23" spans="1:255" x14ac:dyDescent="0.2">
      <c r="A23" s="153"/>
      <c r="B23" s="183"/>
      <c r="C23" s="184"/>
      <c r="D23" s="184"/>
      <c r="E23" s="154"/>
      <c r="F23" s="156"/>
      <c r="G23" s="192">
        <f t="shared" si="0"/>
        <v>0</v>
      </c>
      <c r="IT23" s="125"/>
      <c r="IU23" s="125"/>
    </row>
    <row r="24" spans="1:255" x14ac:dyDescent="0.2">
      <c r="A24" s="153"/>
      <c r="B24" s="183"/>
      <c r="C24" s="184"/>
      <c r="D24" s="184"/>
      <c r="E24" s="154"/>
      <c r="F24" s="156"/>
      <c r="G24" s="192">
        <f t="shared" si="0"/>
        <v>0</v>
      </c>
      <c r="IT24" s="125"/>
      <c r="IU24" s="125"/>
    </row>
    <row r="25" spans="1:255" x14ac:dyDescent="0.2">
      <c r="A25" s="153"/>
      <c r="B25" s="183"/>
      <c r="C25" s="184"/>
      <c r="D25" s="184"/>
      <c r="E25" s="154"/>
      <c r="F25" s="156"/>
      <c r="G25" s="192">
        <f t="shared" si="0"/>
        <v>0</v>
      </c>
      <c r="IT25" s="125"/>
      <c r="IU25" s="125"/>
    </row>
    <row r="26" spans="1:255" x14ac:dyDescent="0.2">
      <c r="A26" s="153"/>
      <c r="B26" s="183"/>
      <c r="C26" s="184"/>
      <c r="D26" s="184"/>
      <c r="E26" s="154"/>
      <c r="F26" s="156"/>
      <c r="G26" s="192">
        <f t="shared" si="0"/>
        <v>0</v>
      </c>
      <c r="IT26" s="125"/>
      <c r="IU26" s="125"/>
    </row>
    <row r="27" spans="1:255" x14ac:dyDescent="0.2">
      <c r="A27" s="153"/>
      <c r="B27" s="183"/>
      <c r="C27" s="184"/>
      <c r="D27" s="184"/>
      <c r="E27" s="154"/>
      <c r="F27" s="156"/>
      <c r="G27" s="192">
        <f t="shared" si="0"/>
        <v>0</v>
      </c>
      <c r="IT27" s="125"/>
      <c r="IU27" s="125"/>
    </row>
    <row r="28" spans="1:255" x14ac:dyDescent="0.2">
      <c r="A28" s="153"/>
      <c r="B28" s="183"/>
      <c r="C28" s="184"/>
      <c r="D28" s="184"/>
      <c r="E28" s="154"/>
      <c r="F28" s="156"/>
      <c r="G28" s="192">
        <f t="shared" si="0"/>
        <v>0</v>
      </c>
      <c r="IT28" s="125"/>
      <c r="IU28" s="125"/>
    </row>
    <row r="29" spans="1:255" x14ac:dyDescent="0.2">
      <c r="A29" s="153"/>
      <c r="B29" s="183"/>
      <c r="C29" s="184"/>
      <c r="D29" s="184"/>
      <c r="E29" s="154"/>
      <c r="F29" s="156"/>
      <c r="G29" s="192">
        <f t="shared" si="0"/>
        <v>0</v>
      </c>
      <c r="IT29" s="125"/>
      <c r="IU29" s="125"/>
    </row>
    <row r="30" spans="1:255" x14ac:dyDescent="0.2">
      <c r="A30" s="153"/>
      <c r="B30" s="183"/>
      <c r="C30" s="184"/>
      <c r="D30" s="184"/>
      <c r="E30" s="154"/>
      <c r="F30" s="156"/>
      <c r="G30" s="192">
        <f t="shared" si="0"/>
        <v>0</v>
      </c>
      <c r="IT30" s="125"/>
      <c r="IU30" s="125"/>
    </row>
    <row r="31" spans="1:255" x14ac:dyDescent="0.2">
      <c r="A31" s="153"/>
      <c r="B31" s="183"/>
      <c r="C31" s="184"/>
      <c r="D31" s="184"/>
      <c r="E31" s="154"/>
      <c r="F31" s="156"/>
      <c r="G31" s="192">
        <f t="shared" si="0"/>
        <v>0</v>
      </c>
      <c r="IT31" s="125"/>
      <c r="IU31" s="125"/>
    </row>
    <row r="32" spans="1:255" x14ac:dyDescent="0.2">
      <c r="A32" s="153"/>
      <c r="B32" s="183"/>
      <c r="C32" s="184"/>
      <c r="D32" s="184"/>
      <c r="E32" s="154"/>
      <c r="F32" s="156"/>
      <c r="G32" s="192">
        <f t="shared" si="0"/>
        <v>0</v>
      </c>
      <c r="IT32" s="125"/>
      <c r="IU32" s="125"/>
    </row>
    <row r="33" spans="1:255" x14ac:dyDescent="0.2">
      <c r="A33" s="153"/>
      <c r="B33" s="183"/>
      <c r="C33" s="184"/>
      <c r="D33" s="184"/>
      <c r="E33" s="154"/>
      <c r="F33" s="156"/>
      <c r="G33" s="192">
        <f t="shared" si="0"/>
        <v>0</v>
      </c>
      <c r="IT33" s="125"/>
      <c r="IU33" s="125"/>
    </row>
    <row r="34" spans="1:255" x14ac:dyDescent="0.2">
      <c r="A34" s="153"/>
      <c r="B34" s="183"/>
      <c r="C34" s="184"/>
      <c r="D34" s="184"/>
      <c r="E34" s="154"/>
      <c r="F34" s="156"/>
      <c r="G34" s="192">
        <f t="shared" si="0"/>
        <v>0</v>
      </c>
      <c r="IT34" s="125"/>
      <c r="IU34" s="125"/>
    </row>
    <row r="35" spans="1:255" x14ac:dyDescent="0.2">
      <c r="A35" s="153"/>
      <c r="B35" s="183"/>
      <c r="C35" s="184"/>
      <c r="D35" s="184"/>
      <c r="E35" s="154"/>
      <c r="F35" s="156"/>
      <c r="G35" s="192">
        <f t="shared" si="0"/>
        <v>0</v>
      </c>
      <c r="IT35" s="125"/>
      <c r="IU35" s="125"/>
    </row>
    <row r="36" spans="1:255" x14ac:dyDescent="0.2">
      <c r="A36" s="153"/>
      <c r="B36" s="183"/>
      <c r="C36" s="184"/>
      <c r="D36" s="184"/>
      <c r="E36" s="158"/>
      <c r="F36" s="156"/>
      <c r="G36" s="192">
        <f t="shared" si="0"/>
        <v>0</v>
      </c>
      <c r="IT36" s="125"/>
      <c r="IU36" s="125"/>
    </row>
    <row r="37" spans="1:255" x14ac:dyDescent="0.2">
      <c r="A37" s="153"/>
      <c r="B37" s="183"/>
      <c r="C37" s="184"/>
      <c r="D37" s="184"/>
      <c r="E37" s="158"/>
      <c r="F37" s="156"/>
      <c r="G37" s="192">
        <f t="shared" si="0"/>
        <v>0</v>
      </c>
      <c r="IT37" s="125"/>
      <c r="IU37" s="125"/>
    </row>
    <row r="38" spans="1:255" x14ac:dyDescent="0.2">
      <c r="A38" s="153"/>
      <c r="B38" s="183"/>
      <c r="C38" s="184"/>
      <c r="D38" s="184"/>
      <c r="E38" s="158"/>
      <c r="F38" s="156"/>
      <c r="G38" s="192">
        <f t="shared" si="0"/>
        <v>0</v>
      </c>
      <c r="IT38" s="125"/>
      <c r="IU38" s="125"/>
    </row>
    <row r="39" spans="1:255" x14ac:dyDescent="0.2">
      <c r="A39" s="153"/>
      <c r="B39" s="183"/>
      <c r="C39" s="184"/>
      <c r="D39" s="184"/>
      <c r="E39" s="158"/>
      <c r="F39" s="156"/>
      <c r="G39" s="192">
        <f t="shared" si="0"/>
        <v>0</v>
      </c>
      <c r="IT39" s="125"/>
      <c r="IU39" s="125"/>
    </row>
    <row r="40" spans="1:255" x14ac:dyDescent="0.2">
      <c r="A40" s="153"/>
      <c r="B40" s="183"/>
      <c r="C40" s="184"/>
      <c r="D40" s="184"/>
      <c r="E40" s="158"/>
      <c r="F40" s="156"/>
      <c r="G40" s="192">
        <f t="shared" si="0"/>
        <v>0</v>
      </c>
      <c r="IT40" s="125"/>
      <c r="IU40" s="125"/>
    </row>
    <row r="41" spans="1:255" x14ac:dyDescent="0.2">
      <c r="A41" s="153"/>
      <c r="B41" s="183"/>
      <c r="C41" s="184"/>
      <c r="D41" s="184"/>
      <c r="E41" s="158"/>
      <c r="F41" s="156"/>
      <c r="G41" s="192">
        <f t="shared" si="0"/>
        <v>0</v>
      </c>
      <c r="IT41" s="125"/>
      <c r="IU41" s="125"/>
    </row>
    <row r="42" spans="1:255" x14ac:dyDescent="0.2">
      <c r="A42" s="153"/>
      <c r="B42" s="183"/>
      <c r="C42" s="184"/>
      <c r="D42" s="184"/>
      <c r="E42" s="158"/>
      <c r="F42" s="156"/>
      <c r="G42" s="192">
        <f t="shared" si="0"/>
        <v>0</v>
      </c>
      <c r="IT42" s="125"/>
      <c r="IU42" s="125"/>
    </row>
    <row r="43" spans="1:255" x14ac:dyDescent="0.2">
      <c r="A43" s="153"/>
      <c r="B43" s="183"/>
      <c r="C43" s="184"/>
      <c r="D43" s="184"/>
      <c r="E43" s="158"/>
      <c r="F43" s="156"/>
      <c r="G43" s="192">
        <f t="shared" si="0"/>
        <v>0</v>
      </c>
      <c r="IT43" s="125"/>
      <c r="IU43" s="125"/>
    </row>
    <row r="44" spans="1:255" x14ac:dyDescent="0.2">
      <c r="A44" s="153"/>
      <c r="B44" s="183"/>
      <c r="C44" s="184"/>
      <c r="D44" s="184"/>
      <c r="E44" s="158"/>
      <c r="F44" s="156"/>
      <c r="G44" s="192">
        <f t="shared" si="0"/>
        <v>0</v>
      </c>
      <c r="IT44" s="125"/>
      <c r="IU44" s="125"/>
    </row>
    <row r="45" spans="1:255" x14ac:dyDescent="0.2">
      <c r="A45" s="153"/>
      <c r="B45" s="183"/>
      <c r="C45" s="184"/>
      <c r="D45" s="184"/>
      <c r="E45" s="158"/>
      <c r="F45" s="156"/>
      <c r="G45" s="192">
        <f t="shared" si="0"/>
        <v>0</v>
      </c>
      <c r="IT45" s="125"/>
      <c r="IU45" s="125"/>
    </row>
    <row r="46" spans="1:255" x14ac:dyDescent="0.2">
      <c r="A46" s="153"/>
      <c r="B46" s="183"/>
      <c r="C46" s="184"/>
      <c r="D46" s="184"/>
      <c r="E46" s="158"/>
      <c r="F46" s="156"/>
      <c r="G46" s="192">
        <f t="shared" si="0"/>
        <v>0</v>
      </c>
      <c r="IT46" s="125"/>
      <c r="IU46" s="125"/>
    </row>
    <row r="47" spans="1:255" x14ac:dyDescent="0.2">
      <c r="A47" s="153"/>
      <c r="B47" s="183"/>
      <c r="C47" s="184"/>
      <c r="D47" s="184"/>
      <c r="E47" s="158"/>
      <c r="F47" s="156"/>
      <c r="G47" s="192">
        <f t="shared" si="0"/>
        <v>0</v>
      </c>
      <c r="IT47" s="125"/>
      <c r="IU47" s="125"/>
    </row>
    <row r="48" spans="1:255" x14ac:dyDescent="0.2">
      <c r="A48" s="153"/>
      <c r="B48" s="183"/>
      <c r="C48" s="184"/>
      <c r="D48" s="184"/>
      <c r="E48" s="158"/>
      <c r="F48" s="156"/>
      <c r="G48" s="192">
        <f t="shared" si="0"/>
        <v>0</v>
      </c>
      <c r="IT48" s="125"/>
      <c r="IU48" s="125"/>
    </row>
    <row r="49" spans="1:255" x14ac:dyDescent="0.2">
      <c r="A49" s="155"/>
      <c r="B49" s="183"/>
      <c r="C49" s="201"/>
      <c r="D49" s="184"/>
      <c r="E49" s="158"/>
      <c r="F49" s="156"/>
      <c r="G49" s="192">
        <f t="shared" si="0"/>
        <v>0</v>
      </c>
      <c r="H49" s="157"/>
      <c r="IT49" s="125"/>
      <c r="IU49" s="125"/>
    </row>
    <row r="50" spans="1:255" x14ac:dyDescent="0.2">
      <c r="A50" s="153"/>
      <c r="B50" s="183"/>
      <c r="C50" s="184"/>
      <c r="D50" s="184"/>
      <c r="E50" s="158"/>
      <c r="F50" s="156"/>
      <c r="G50" s="192">
        <f t="shared" si="0"/>
        <v>0</v>
      </c>
      <c r="IT50" s="125"/>
      <c r="IU50" s="125"/>
    </row>
    <row r="51" spans="1:255" hidden="1" x14ac:dyDescent="0.2">
      <c r="A51" s="148"/>
      <c r="B51" s="148"/>
      <c r="C51" s="148"/>
      <c r="D51" s="148"/>
      <c r="E51" s="148"/>
      <c r="F51" s="181"/>
      <c r="G51" s="148"/>
      <c r="IT51" s="125"/>
      <c r="IU51" s="125"/>
    </row>
    <row r="52" spans="1:255" x14ac:dyDescent="0.2">
      <c r="A52" s="193"/>
      <c r="B52" s="171"/>
      <c r="C52" s="171"/>
      <c r="D52" s="171"/>
      <c r="E52" s="171"/>
      <c r="F52" s="171"/>
      <c r="G52" s="172"/>
      <c r="IT52" s="125"/>
      <c r="IU52" s="125"/>
    </row>
    <row r="53" spans="1:255" x14ac:dyDescent="0.2">
      <c r="A53" s="198" t="s">
        <v>78</v>
      </c>
      <c r="B53" s="218" t="s">
        <v>2</v>
      </c>
      <c r="C53" s="221"/>
      <c r="D53" s="221"/>
      <c r="E53" s="221"/>
      <c r="F53" s="222"/>
      <c r="G53" s="194"/>
      <c r="IT53" s="125"/>
      <c r="IU53" s="125"/>
    </row>
    <row r="54" spans="1:255" ht="26.25" x14ac:dyDescent="0.25">
      <c r="A54" s="195"/>
      <c r="B54" s="167" t="s">
        <v>63</v>
      </c>
      <c r="C54" s="167" t="s">
        <v>64</v>
      </c>
      <c r="D54" s="167" t="s">
        <v>44</v>
      </c>
      <c r="E54" s="170" t="s">
        <v>60</v>
      </c>
      <c r="F54" s="182" t="s">
        <v>65</v>
      </c>
      <c r="G54" s="182" t="s">
        <v>18</v>
      </c>
      <c r="IT54" s="125"/>
      <c r="IU54" s="125"/>
    </row>
    <row r="55" spans="1:255" x14ac:dyDescent="0.2">
      <c r="A55" s="162" t="s">
        <v>4</v>
      </c>
      <c r="B55" s="189">
        <f>SUMIFS($G$6:$G$50,$C$6:$C$50,A55,$A$6:$A$50,$B$53,$D$6:$D$50,$A$53)</f>
        <v>0</v>
      </c>
      <c r="C55" s="190">
        <f>IFERROR(B55/SUMIFS($F$6:$F$50,$C$6:$C$50,A55,$A$6:$A$50,$B$53,$D$6:$D$50,$A$53),0)</f>
        <v>0</v>
      </c>
      <c r="D55" s="161">
        <f>COUNTIFS($C$6:$C$50,$A55,$A$6:$A$50,$B$53,$D$6:$D$50,$A$53)</f>
        <v>0</v>
      </c>
      <c r="E55" s="169">
        <f>IFERROR((C55)*1.2,0)</f>
        <v>0</v>
      </c>
      <c r="F55" s="156">
        <f>(SUMIFS($F$6:$F$50,$C$6:$C$50,A55,$A$6:$A$50,$B$53,$D$6:$D$50,$A$53)*52)/260</f>
        <v>0</v>
      </c>
      <c r="G55" s="154">
        <f>E55*1.15</f>
        <v>0</v>
      </c>
      <c r="IT55" s="125"/>
      <c r="IU55" s="125"/>
    </row>
    <row r="56" spans="1:255" x14ac:dyDescent="0.2">
      <c r="A56" s="162" t="s">
        <v>5</v>
      </c>
      <c r="B56" s="189">
        <f t="shared" ref="B56:B62" si="1">SUMIFS($G$6:$G$50,$C$6:$C$50,A56,$A$6:$A$50,$B$53,$D$6:$D$50,$A$53)</f>
        <v>0</v>
      </c>
      <c r="C56" s="190">
        <f t="shared" ref="C56:C62" si="2">IFERROR(B56/SUMIFS($F$6:$F$50,$C$6:$C$50,A56,$A$6:$A$50,$B$53,$D$6:$D$50,$A$53),0)</f>
        <v>0</v>
      </c>
      <c r="D56" s="161">
        <f t="shared" ref="D56:D62" si="3">COUNTIFS($C$6:$C$50,$A56,$A$6:$A$50,$B$53,$D$6:$D$50,$A$53)</f>
        <v>0</v>
      </c>
      <c r="E56" s="169">
        <f t="shared" ref="E56:E62" si="4">IFERROR((C56)*1.2,0)</f>
        <v>0</v>
      </c>
      <c r="F56" s="156">
        <f t="shared" ref="F56:F62" si="5">(SUMIFS($F$6:$F$50,$C$6:$C$50,A56,$A$6:$A$50,$B$53,$D$6:$D$50,$A$53)*52)/260</f>
        <v>0</v>
      </c>
      <c r="G56" s="154">
        <f t="shared" ref="G56:G62" si="6">E56*1.15</f>
        <v>0</v>
      </c>
      <c r="IT56" s="125"/>
      <c r="IU56" s="125"/>
    </row>
    <row r="57" spans="1:255" x14ac:dyDescent="0.2">
      <c r="A57" s="162" t="s">
        <v>6</v>
      </c>
      <c r="B57" s="189">
        <f t="shared" si="1"/>
        <v>0</v>
      </c>
      <c r="C57" s="190">
        <f t="shared" si="2"/>
        <v>0</v>
      </c>
      <c r="D57" s="161">
        <f t="shared" si="3"/>
        <v>0</v>
      </c>
      <c r="E57" s="169">
        <f t="shared" si="4"/>
        <v>0</v>
      </c>
      <c r="F57" s="156">
        <f t="shared" si="5"/>
        <v>0</v>
      </c>
      <c r="G57" s="154">
        <f t="shared" si="6"/>
        <v>0</v>
      </c>
      <c r="IT57" s="125"/>
      <c r="IU57" s="125"/>
    </row>
    <row r="58" spans="1:255" x14ac:dyDescent="0.2">
      <c r="A58" s="162" t="s">
        <v>7</v>
      </c>
      <c r="B58" s="189">
        <f t="shared" si="1"/>
        <v>0</v>
      </c>
      <c r="C58" s="190">
        <f t="shared" si="2"/>
        <v>0</v>
      </c>
      <c r="D58" s="161">
        <f t="shared" si="3"/>
        <v>0</v>
      </c>
      <c r="E58" s="169">
        <f t="shared" si="4"/>
        <v>0</v>
      </c>
      <c r="F58" s="156">
        <f t="shared" si="5"/>
        <v>0</v>
      </c>
      <c r="G58" s="154">
        <f t="shared" si="6"/>
        <v>0</v>
      </c>
      <c r="IT58" s="125"/>
      <c r="IU58" s="125"/>
    </row>
    <row r="59" spans="1:255" x14ac:dyDescent="0.2">
      <c r="A59" s="162" t="s">
        <v>8</v>
      </c>
      <c r="B59" s="189">
        <f t="shared" si="1"/>
        <v>0</v>
      </c>
      <c r="C59" s="190">
        <f t="shared" si="2"/>
        <v>0</v>
      </c>
      <c r="D59" s="161">
        <f t="shared" si="3"/>
        <v>0</v>
      </c>
      <c r="E59" s="169">
        <f t="shared" si="4"/>
        <v>0</v>
      </c>
      <c r="F59" s="156">
        <f t="shared" si="5"/>
        <v>0</v>
      </c>
      <c r="G59" s="154">
        <f t="shared" si="6"/>
        <v>0</v>
      </c>
      <c r="IT59" s="125"/>
      <c r="IU59" s="125"/>
    </row>
    <row r="60" spans="1:255" x14ac:dyDescent="0.2">
      <c r="A60" s="162" t="s">
        <v>66</v>
      </c>
      <c r="B60" s="189">
        <f t="shared" si="1"/>
        <v>0</v>
      </c>
      <c r="C60" s="190">
        <f t="shared" si="2"/>
        <v>0</v>
      </c>
      <c r="D60" s="161">
        <f t="shared" si="3"/>
        <v>0</v>
      </c>
      <c r="E60" s="169">
        <f t="shared" si="4"/>
        <v>0</v>
      </c>
      <c r="F60" s="156">
        <f t="shared" si="5"/>
        <v>0</v>
      </c>
      <c r="G60" s="154">
        <f t="shared" si="6"/>
        <v>0</v>
      </c>
      <c r="IT60" s="125"/>
      <c r="IU60" s="125"/>
    </row>
    <row r="61" spans="1:255" x14ac:dyDescent="0.2">
      <c r="A61" s="179" t="s">
        <v>9</v>
      </c>
      <c r="B61" s="189">
        <f t="shared" si="1"/>
        <v>0</v>
      </c>
      <c r="C61" s="190">
        <f t="shared" si="2"/>
        <v>0</v>
      </c>
      <c r="D61" s="161">
        <f t="shared" si="3"/>
        <v>0</v>
      </c>
      <c r="E61" s="169">
        <f t="shared" si="4"/>
        <v>0</v>
      </c>
      <c r="F61" s="156">
        <f t="shared" si="5"/>
        <v>0</v>
      </c>
      <c r="G61" s="154">
        <f t="shared" si="6"/>
        <v>0</v>
      </c>
      <c r="IT61" s="125"/>
      <c r="IU61" s="125"/>
    </row>
    <row r="62" spans="1:255" x14ac:dyDescent="0.2">
      <c r="A62" s="179" t="s">
        <v>62</v>
      </c>
      <c r="B62" s="189">
        <f t="shared" si="1"/>
        <v>0</v>
      </c>
      <c r="C62" s="190">
        <f t="shared" si="2"/>
        <v>0</v>
      </c>
      <c r="D62" s="161">
        <f t="shared" si="3"/>
        <v>0</v>
      </c>
      <c r="E62" s="169">
        <f t="shared" si="4"/>
        <v>0</v>
      </c>
      <c r="F62" s="156">
        <f t="shared" si="5"/>
        <v>0</v>
      </c>
      <c r="G62" s="154">
        <f t="shared" si="6"/>
        <v>0</v>
      </c>
      <c r="IT62" s="125"/>
      <c r="IU62" s="125"/>
    </row>
    <row r="63" spans="1:255" x14ac:dyDescent="0.2">
      <c r="A63" s="196"/>
      <c r="B63" s="148"/>
      <c r="C63" s="148"/>
      <c r="D63" s="148"/>
      <c r="E63" s="148"/>
      <c r="F63" s="148"/>
      <c r="G63" s="173"/>
      <c r="IT63" s="125"/>
      <c r="IU63" s="125"/>
    </row>
    <row r="64" spans="1:255" x14ac:dyDescent="0.2">
      <c r="A64" s="196"/>
      <c r="B64" s="148"/>
      <c r="C64" s="148"/>
      <c r="D64" s="148"/>
      <c r="E64" s="148"/>
      <c r="F64" s="148"/>
      <c r="G64" s="173"/>
      <c r="IT64" s="125"/>
      <c r="IU64" s="125"/>
    </row>
    <row r="65" spans="1:255" x14ac:dyDescent="0.2">
      <c r="A65" s="198" t="s">
        <v>78</v>
      </c>
      <c r="B65" s="218" t="s">
        <v>51</v>
      </c>
      <c r="C65" s="221"/>
      <c r="D65" s="221"/>
      <c r="E65" s="221"/>
      <c r="F65" s="220"/>
      <c r="G65" s="173"/>
      <c r="IT65" s="125"/>
      <c r="IU65" s="125"/>
    </row>
    <row r="66" spans="1:255" ht="26.25" x14ac:dyDescent="0.25">
      <c r="A66" s="195"/>
      <c r="B66" s="167" t="s">
        <v>63</v>
      </c>
      <c r="C66" s="167" t="s">
        <v>64</v>
      </c>
      <c r="D66" s="167" t="s">
        <v>44</v>
      </c>
      <c r="E66" s="170" t="s">
        <v>60</v>
      </c>
      <c r="F66" s="182" t="s">
        <v>65</v>
      </c>
      <c r="G66" s="182" t="s">
        <v>18</v>
      </c>
      <c r="IT66" s="125"/>
      <c r="IU66" s="125"/>
    </row>
    <row r="67" spans="1:255" x14ac:dyDescent="0.2">
      <c r="A67" s="162" t="s">
        <v>4</v>
      </c>
      <c r="B67" s="189">
        <f>SUMIFS($G$6:$G$50,$C$6:$C$50,A67,$A$6:$A$50,$B$65,$D$6:$D$50,$A$65)</f>
        <v>0</v>
      </c>
      <c r="C67" s="191">
        <f>IFERROR(B67/SUMIFS($F$6:$F$50,$C$6:$C$50,A67,$A$6:$A$50,$B$65,$D$6:$D$50,$A$65),0)</f>
        <v>0</v>
      </c>
      <c r="D67" s="161">
        <f>COUNTIFS($C$6:$C$50,$A67,$A$6:$A$50,$B$65,$D$6:$D$50,$A$65)</f>
        <v>0</v>
      </c>
      <c r="E67" s="169">
        <f>IFERROR((C67)*1.2,0)</f>
        <v>0</v>
      </c>
      <c r="F67" s="156">
        <f>((SUMIFS($F$6:$F$50,$C$6:$C$50,A67,$A$6:$A$50,$B$65,$D$6:$D$50,$A$65)*52)/365)</f>
        <v>0</v>
      </c>
      <c r="G67" s="154">
        <f>E67*1.15</f>
        <v>0</v>
      </c>
      <c r="IT67" s="125"/>
      <c r="IU67" s="125"/>
    </row>
    <row r="68" spans="1:255" x14ac:dyDescent="0.2">
      <c r="A68" s="162" t="s">
        <v>5</v>
      </c>
      <c r="B68" s="189">
        <f t="shared" ref="B68:B74" si="7">SUMIFS($G$6:$G$50,$C$6:$C$50,A68,$A$6:$A$50,$B$65,$D$6:$D$50,$A$65)</f>
        <v>0</v>
      </c>
      <c r="C68" s="191">
        <f t="shared" ref="C68:C74" si="8">IFERROR(B68/SUMIFS($F$6:$F$50,$C$6:$C$50,A68,$A$6:$A$50,$B$65,$D$6:$D$50,$A$65),0)</f>
        <v>0</v>
      </c>
      <c r="D68" s="161">
        <f t="shared" ref="D68:D74" si="9">COUNTIFS($C$6:$C$50,$A68,$A$6:$A$50,$B$65,$D$6:$D$50,$A$65)</f>
        <v>0</v>
      </c>
      <c r="E68" s="169">
        <f t="shared" ref="E68:E74" si="10">IFERROR((C68)*1.2,0)</f>
        <v>0</v>
      </c>
      <c r="F68" s="156">
        <f t="shared" ref="F68:F74" si="11">((SUMIFS($F$6:$F$50,$C$6:$C$50,A68,$A$6:$A$50,$B$65,$D$6:$D$50,$A$65)*52)/365)</f>
        <v>0</v>
      </c>
      <c r="G68" s="154">
        <f t="shared" ref="G68:G74" si="12">E68*1.15</f>
        <v>0</v>
      </c>
      <c r="IT68" s="125"/>
      <c r="IU68" s="125"/>
    </row>
    <row r="69" spans="1:255" x14ac:dyDescent="0.2">
      <c r="A69" s="162" t="s">
        <v>6</v>
      </c>
      <c r="B69" s="189">
        <f t="shared" si="7"/>
        <v>0</v>
      </c>
      <c r="C69" s="191">
        <f t="shared" si="8"/>
        <v>0</v>
      </c>
      <c r="D69" s="161">
        <f t="shared" si="9"/>
        <v>0</v>
      </c>
      <c r="E69" s="169">
        <f t="shared" si="10"/>
        <v>0</v>
      </c>
      <c r="F69" s="156">
        <f t="shared" si="11"/>
        <v>0</v>
      </c>
      <c r="G69" s="154">
        <f t="shared" si="12"/>
        <v>0</v>
      </c>
      <c r="IT69" s="125"/>
      <c r="IU69" s="125"/>
    </row>
    <row r="70" spans="1:255" x14ac:dyDescent="0.2">
      <c r="A70" s="162" t="s">
        <v>7</v>
      </c>
      <c r="B70" s="189">
        <f t="shared" si="7"/>
        <v>0</v>
      </c>
      <c r="C70" s="191">
        <f t="shared" si="8"/>
        <v>0</v>
      </c>
      <c r="D70" s="161">
        <f t="shared" si="9"/>
        <v>0</v>
      </c>
      <c r="E70" s="169">
        <f t="shared" si="10"/>
        <v>0</v>
      </c>
      <c r="F70" s="156">
        <f t="shared" si="11"/>
        <v>0</v>
      </c>
      <c r="G70" s="154">
        <f t="shared" si="12"/>
        <v>0</v>
      </c>
      <c r="IT70" s="125"/>
      <c r="IU70" s="125"/>
    </row>
    <row r="71" spans="1:255" x14ac:dyDescent="0.2">
      <c r="A71" s="162" t="s">
        <v>8</v>
      </c>
      <c r="B71" s="189">
        <f t="shared" si="7"/>
        <v>0</v>
      </c>
      <c r="C71" s="191">
        <f t="shared" si="8"/>
        <v>0</v>
      </c>
      <c r="D71" s="161">
        <f t="shared" si="9"/>
        <v>0</v>
      </c>
      <c r="E71" s="169">
        <f t="shared" si="10"/>
        <v>0</v>
      </c>
      <c r="F71" s="156">
        <f t="shared" si="11"/>
        <v>0</v>
      </c>
      <c r="G71" s="154">
        <f t="shared" si="12"/>
        <v>0</v>
      </c>
      <c r="IT71" s="125"/>
      <c r="IU71" s="125"/>
    </row>
    <row r="72" spans="1:255" x14ac:dyDescent="0.2">
      <c r="A72" s="162" t="s">
        <v>66</v>
      </c>
      <c r="B72" s="189">
        <f t="shared" si="7"/>
        <v>0</v>
      </c>
      <c r="C72" s="191">
        <f t="shared" si="8"/>
        <v>0</v>
      </c>
      <c r="D72" s="161">
        <f t="shared" si="9"/>
        <v>0</v>
      </c>
      <c r="E72" s="169">
        <f t="shared" si="10"/>
        <v>0</v>
      </c>
      <c r="F72" s="156">
        <f t="shared" si="11"/>
        <v>0</v>
      </c>
      <c r="G72" s="154">
        <f t="shared" si="12"/>
        <v>0</v>
      </c>
      <c r="IT72" s="125"/>
      <c r="IU72" s="125"/>
    </row>
    <row r="73" spans="1:255" x14ac:dyDescent="0.2">
      <c r="A73" s="162" t="s">
        <v>9</v>
      </c>
      <c r="B73" s="189">
        <f t="shared" si="7"/>
        <v>0</v>
      </c>
      <c r="C73" s="191">
        <f t="shared" si="8"/>
        <v>0</v>
      </c>
      <c r="D73" s="161">
        <f t="shared" si="9"/>
        <v>0</v>
      </c>
      <c r="E73" s="169">
        <f t="shared" si="10"/>
        <v>0</v>
      </c>
      <c r="F73" s="156">
        <f t="shared" si="11"/>
        <v>0</v>
      </c>
      <c r="G73" s="154">
        <f t="shared" si="12"/>
        <v>0</v>
      </c>
      <c r="IT73" s="125"/>
      <c r="IU73" s="125"/>
    </row>
    <row r="74" spans="1:255" x14ac:dyDescent="0.2">
      <c r="A74" s="179" t="s">
        <v>62</v>
      </c>
      <c r="B74" s="189">
        <f t="shared" si="7"/>
        <v>0</v>
      </c>
      <c r="C74" s="191">
        <f t="shared" si="8"/>
        <v>0</v>
      </c>
      <c r="D74" s="161">
        <f t="shared" si="9"/>
        <v>0</v>
      </c>
      <c r="E74" s="169">
        <f t="shared" si="10"/>
        <v>0</v>
      </c>
      <c r="F74" s="156">
        <f t="shared" si="11"/>
        <v>0</v>
      </c>
      <c r="G74" s="154">
        <f t="shared" si="12"/>
        <v>0</v>
      </c>
      <c r="IT74" s="125"/>
      <c r="IU74" s="125"/>
    </row>
    <row r="75" spans="1:255" x14ac:dyDescent="0.2">
      <c r="A75" s="197"/>
      <c r="B75" s="174"/>
      <c r="C75" s="174"/>
      <c r="D75" s="174"/>
      <c r="E75" s="174"/>
      <c r="F75" s="174"/>
      <c r="G75" s="175"/>
      <c r="IT75" s="125"/>
      <c r="IU75" s="125"/>
    </row>
    <row r="76" spans="1:255" x14ac:dyDescent="0.2">
      <c r="A76" s="193"/>
      <c r="B76" s="171"/>
      <c r="C76" s="171"/>
      <c r="D76" s="171"/>
      <c r="E76" s="171"/>
      <c r="F76" s="171"/>
      <c r="G76" s="172"/>
      <c r="IT76" s="125"/>
      <c r="IU76" s="125"/>
    </row>
    <row r="77" spans="1:255" x14ac:dyDescent="0.2">
      <c r="A77" s="198" t="s">
        <v>79</v>
      </c>
      <c r="B77" s="218" t="s">
        <v>2</v>
      </c>
      <c r="C77" s="219"/>
      <c r="D77" s="219"/>
      <c r="E77" s="219"/>
      <c r="F77" s="220"/>
      <c r="G77" s="173"/>
      <c r="IT77" s="125"/>
      <c r="IU77" s="125"/>
    </row>
    <row r="78" spans="1:255" ht="15" x14ac:dyDescent="0.25">
      <c r="A78" s="195"/>
      <c r="B78" s="167" t="s">
        <v>63</v>
      </c>
      <c r="C78" s="167" t="s">
        <v>64</v>
      </c>
      <c r="D78" s="167" t="s">
        <v>44</v>
      </c>
      <c r="E78" s="182" t="s">
        <v>65</v>
      </c>
      <c r="F78" s="182" t="s">
        <v>18</v>
      </c>
      <c r="G78" s="173"/>
      <c r="IT78" s="125"/>
      <c r="IU78" s="125"/>
    </row>
    <row r="79" spans="1:255" x14ac:dyDescent="0.2">
      <c r="A79" s="162" t="s">
        <v>4</v>
      </c>
      <c r="B79" s="189">
        <f>SUMIFS($G$6:$G$50,$C$6:$C$50,A79,$A$6:$A$50,$B$77,$D$6:$D$50,$A$77)</f>
        <v>0</v>
      </c>
      <c r="C79" s="190">
        <f>IFERROR(B79/SUMIFS($F$6:$F$50,$C$6:$C$50,A79,$A$6:$A$50,$B$77,$D$6:$D$50,$A$77),0)</f>
        <v>0</v>
      </c>
      <c r="D79" s="161">
        <f>COUNTIFS($C$6:$C$50,$A79,$A$6:$A$50,$B$77,$D$6:$D$50,$A$77)</f>
        <v>0</v>
      </c>
      <c r="E79" s="156">
        <f>(SUMIFS($F$6:$F$50,$C$6:$C$50,A79,$A$6:$A$50,$B$53,$D$6:$D$50,$A$89)*52)/260</f>
        <v>0</v>
      </c>
      <c r="F79" s="154">
        <f>C79*1.15</f>
        <v>0</v>
      </c>
      <c r="G79" s="173"/>
      <c r="IT79" s="125"/>
      <c r="IU79" s="125"/>
    </row>
    <row r="80" spans="1:255" x14ac:dyDescent="0.2">
      <c r="A80" s="162" t="s">
        <v>5</v>
      </c>
      <c r="B80" s="189">
        <f t="shared" ref="B80:B86" si="13">SUMIFS($G$6:$G$50,$C$6:$C$50,A80,$A$6:$A$50,$B$77,$D$6:$D$50,$A$77)</f>
        <v>0</v>
      </c>
      <c r="C80" s="190">
        <f t="shared" ref="C80:C86" si="14">IFERROR(B80/SUMIFS($F$6:$F$50,$C$6:$C$50,A80,$A$6:$A$50,$B$77,$D$6:$D$50,$A$77),0)</f>
        <v>0</v>
      </c>
      <c r="D80" s="161">
        <f t="shared" ref="D80:D86" si="15">COUNTIFS($C$6:$C$50,$A80,$A$6:$A$50,$B$77,$D$6:$D$50,$A$77)</f>
        <v>0</v>
      </c>
      <c r="E80" s="156">
        <f t="shared" ref="E80:E86" si="16">(SUMIFS($F$6:$F$50,$C$6:$C$50,A80,$A$6:$A$50,$B$53,$D$6:$D$50,$A$89)*52)/260</f>
        <v>0</v>
      </c>
      <c r="F80" s="154">
        <f t="shared" ref="F80:F86" si="17">C80*1.15</f>
        <v>0</v>
      </c>
      <c r="G80" s="173"/>
      <c r="IT80" s="125"/>
      <c r="IU80" s="125"/>
    </row>
    <row r="81" spans="1:255" x14ac:dyDescent="0.2">
      <c r="A81" s="162" t="s">
        <v>6</v>
      </c>
      <c r="B81" s="189">
        <f t="shared" si="13"/>
        <v>0</v>
      </c>
      <c r="C81" s="190">
        <f t="shared" si="14"/>
        <v>0</v>
      </c>
      <c r="D81" s="161">
        <f t="shared" si="15"/>
        <v>0</v>
      </c>
      <c r="E81" s="156">
        <f t="shared" si="16"/>
        <v>0</v>
      </c>
      <c r="F81" s="154">
        <f t="shared" si="17"/>
        <v>0</v>
      </c>
      <c r="G81" s="173"/>
      <c r="IT81" s="125"/>
      <c r="IU81" s="125"/>
    </row>
    <row r="82" spans="1:255" x14ac:dyDescent="0.2">
      <c r="A82" s="162" t="s">
        <v>7</v>
      </c>
      <c r="B82" s="189">
        <f t="shared" si="13"/>
        <v>0</v>
      </c>
      <c r="C82" s="190">
        <f t="shared" si="14"/>
        <v>0</v>
      </c>
      <c r="D82" s="161">
        <f t="shared" si="15"/>
        <v>0</v>
      </c>
      <c r="E82" s="156">
        <f t="shared" si="16"/>
        <v>0</v>
      </c>
      <c r="F82" s="154">
        <f t="shared" si="17"/>
        <v>0</v>
      </c>
      <c r="G82" s="173"/>
      <c r="IT82" s="125"/>
      <c r="IU82" s="125"/>
    </row>
    <row r="83" spans="1:255" x14ac:dyDescent="0.2">
      <c r="A83" s="162" t="s">
        <v>8</v>
      </c>
      <c r="B83" s="189">
        <f t="shared" si="13"/>
        <v>0</v>
      </c>
      <c r="C83" s="190">
        <f t="shared" si="14"/>
        <v>0</v>
      </c>
      <c r="D83" s="161">
        <f t="shared" si="15"/>
        <v>0</v>
      </c>
      <c r="E83" s="156">
        <f t="shared" si="16"/>
        <v>0</v>
      </c>
      <c r="F83" s="154">
        <f t="shared" si="17"/>
        <v>0</v>
      </c>
      <c r="G83" s="173"/>
      <c r="IT83" s="125"/>
      <c r="IU83" s="125"/>
    </row>
    <row r="84" spans="1:255" x14ac:dyDescent="0.2">
      <c r="A84" s="162" t="s">
        <v>66</v>
      </c>
      <c r="B84" s="189">
        <f t="shared" si="13"/>
        <v>0</v>
      </c>
      <c r="C84" s="190">
        <f t="shared" si="14"/>
        <v>0</v>
      </c>
      <c r="D84" s="161">
        <f t="shared" si="15"/>
        <v>0</v>
      </c>
      <c r="E84" s="156">
        <f t="shared" si="16"/>
        <v>0</v>
      </c>
      <c r="F84" s="154">
        <f t="shared" si="17"/>
        <v>0</v>
      </c>
      <c r="G84" s="173"/>
      <c r="IT84" s="125"/>
      <c r="IU84" s="125"/>
    </row>
    <row r="85" spans="1:255" x14ac:dyDescent="0.2">
      <c r="A85" s="179" t="s">
        <v>9</v>
      </c>
      <c r="B85" s="189">
        <f t="shared" si="13"/>
        <v>0</v>
      </c>
      <c r="C85" s="190">
        <f t="shared" si="14"/>
        <v>0</v>
      </c>
      <c r="D85" s="161">
        <f t="shared" si="15"/>
        <v>0</v>
      </c>
      <c r="E85" s="156">
        <f t="shared" si="16"/>
        <v>0</v>
      </c>
      <c r="F85" s="154">
        <f t="shared" si="17"/>
        <v>0</v>
      </c>
      <c r="G85" s="173"/>
      <c r="IT85" s="125"/>
      <c r="IU85" s="125"/>
    </row>
    <row r="86" spans="1:255" x14ac:dyDescent="0.2">
      <c r="A86" s="179" t="s">
        <v>62</v>
      </c>
      <c r="B86" s="189">
        <f t="shared" si="13"/>
        <v>0</v>
      </c>
      <c r="C86" s="190">
        <f t="shared" si="14"/>
        <v>0</v>
      </c>
      <c r="D86" s="161">
        <f t="shared" si="15"/>
        <v>0</v>
      </c>
      <c r="E86" s="156">
        <f t="shared" si="16"/>
        <v>0</v>
      </c>
      <c r="F86" s="154">
        <f t="shared" si="17"/>
        <v>0</v>
      </c>
      <c r="G86" s="173"/>
      <c r="IT86" s="125"/>
      <c r="IU86" s="125"/>
    </row>
    <row r="87" spans="1:255" x14ac:dyDescent="0.2">
      <c r="A87" s="196"/>
      <c r="B87" s="148"/>
      <c r="C87" s="148"/>
      <c r="D87" s="148"/>
      <c r="E87" s="148"/>
      <c r="F87" s="151"/>
      <c r="G87" s="173"/>
      <c r="IT87" s="125"/>
      <c r="IU87" s="125"/>
    </row>
    <row r="88" spans="1:255" x14ac:dyDescent="0.2">
      <c r="A88" s="196"/>
      <c r="B88" s="148"/>
      <c r="C88" s="148"/>
      <c r="D88" s="148"/>
      <c r="E88" s="148"/>
      <c r="F88" s="151"/>
      <c r="G88" s="173"/>
      <c r="IT88" s="125"/>
      <c r="IU88" s="125"/>
    </row>
    <row r="89" spans="1:255" x14ac:dyDescent="0.2">
      <c r="A89" s="198" t="s">
        <v>79</v>
      </c>
      <c r="B89" s="218" t="s">
        <v>51</v>
      </c>
      <c r="C89" s="219"/>
      <c r="D89" s="219"/>
      <c r="E89" s="219"/>
      <c r="F89" s="220"/>
      <c r="G89" s="173"/>
      <c r="IT89" s="125"/>
      <c r="IU89" s="125"/>
    </row>
    <row r="90" spans="1:255" ht="15" x14ac:dyDescent="0.25">
      <c r="A90" s="195"/>
      <c r="B90" s="167" t="s">
        <v>63</v>
      </c>
      <c r="C90" s="167" t="s">
        <v>64</v>
      </c>
      <c r="D90" s="167" t="s">
        <v>44</v>
      </c>
      <c r="E90" s="182" t="s">
        <v>65</v>
      </c>
      <c r="F90" s="182" t="s">
        <v>18</v>
      </c>
      <c r="G90" s="173"/>
      <c r="IT90" s="125"/>
      <c r="IU90" s="125"/>
    </row>
    <row r="91" spans="1:255" x14ac:dyDescent="0.2">
      <c r="A91" s="162" t="s">
        <v>4</v>
      </c>
      <c r="B91" s="189">
        <f>SUMIFS($G$6:$G$50,$C$6:$C$50,A91,$A$6:$A$50,$B$89,$D$6:$D$50,$A$89)</f>
        <v>0</v>
      </c>
      <c r="C91" s="191">
        <f>IFERROR(B91/SUMIFS($F$6:$F$50,$C$6:$C$50,A91,$A$6:$A$50,$B$89,$D$6:$D$50,$A$89),0)</f>
        <v>0</v>
      </c>
      <c r="D91" s="161">
        <f>COUNTIFS($C$6:$C$50,$A91,$A$6:$A$50,$B$89,$D$6:$D$50,$A$89)</f>
        <v>0</v>
      </c>
      <c r="E91" s="156">
        <f>((SUMIFS($F$6:$F$50,$C$6:$C$50,A91,$A$6:$A$50,$B$65,$D$6:$D$50,$A$89)*52)/365)</f>
        <v>0</v>
      </c>
      <c r="F91" s="154">
        <f>C91*1.15</f>
        <v>0</v>
      </c>
      <c r="G91" s="173"/>
      <c r="IT91" s="125"/>
      <c r="IU91" s="125"/>
    </row>
    <row r="92" spans="1:255" x14ac:dyDescent="0.2">
      <c r="A92" s="162" t="s">
        <v>5</v>
      </c>
      <c r="B92" s="189">
        <f t="shared" ref="B92:B98" si="18">SUMIFS($G$6:$G$50,$C$6:$C$50,A92,$A$6:$A$50,$B$89,$D$6:$D$50,$A$89)</f>
        <v>0</v>
      </c>
      <c r="C92" s="191">
        <f t="shared" ref="C92:C98" si="19">IFERROR(B92/SUMIFS($F$6:$F$50,$C$6:$C$50,A92,$A$6:$A$50,$B$89,$D$6:$D$50,$A$89),0)</f>
        <v>0</v>
      </c>
      <c r="D92" s="161">
        <f t="shared" ref="D92:D98" si="20">COUNTIFS($C$6:$C$50,$A92,$A$6:$A$50,$B$89,$D$6:$D$50,$A$89)</f>
        <v>0</v>
      </c>
      <c r="E92" s="156">
        <f t="shared" ref="E92:E98" si="21">((SUMIFS($F$6:$F$50,$C$6:$C$50,A92,$A$6:$A$50,$B$65,$D$6:$D$50,$A$89)*52)/365)</f>
        <v>0</v>
      </c>
      <c r="F92" s="154">
        <f t="shared" ref="F92:F98" si="22">C92*1.15</f>
        <v>0</v>
      </c>
      <c r="G92" s="173"/>
      <c r="IT92" s="125"/>
      <c r="IU92" s="125"/>
    </row>
    <row r="93" spans="1:255" x14ac:dyDescent="0.2">
      <c r="A93" s="162" t="s">
        <v>6</v>
      </c>
      <c r="B93" s="189">
        <f t="shared" si="18"/>
        <v>0</v>
      </c>
      <c r="C93" s="191">
        <f t="shared" si="19"/>
        <v>0</v>
      </c>
      <c r="D93" s="161">
        <f t="shared" si="20"/>
        <v>0</v>
      </c>
      <c r="E93" s="156">
        <f t="shared" si="21"/>
        <v>0</v>
      </c>
      <c r="F93" s="154">
        <f t="shared" si="22"/>
        <v>0</v>
      </c>
      <c r="G93" s="173"/>
      <c r="IT93" s="125"/>
      <c r="IU93" s="125"/>
    </row>
    <row r="94" spans="1:255" x14ac:dyDescent="0.2">
      <c r="A94" s="162" t="s">
        <v>7</v>
      </c>
      <c r="B94" s="189">
        <f t="shared" si="18"/>
        <v>0</v>
      </c>
      <c r="C94" s="191">
        <f t="shared" si="19"/>
        <v>0</v>
      </c>
      <c r="D94" s="161">
        <f t="shared" si="20"/>
        <v>0</v>
      </c>
      <c r="E94" s="156">
        <f t="shared" si="21"/>
        <v>0</v>
      </c>
      <c r="F94" s="154">
        <f t="shared" si="22"/>
        <v>0</v>
      </c>
      <c r="G94" s="173"/>
      <c r="IT94" s="125"/>
      <c r="IU94" s="125"/>
    </row>
    <row r="95" spans="1:255" x14ac:dyDescent="0.2">
      <c r="A95" s="162" t="s">
        <v>8</v>
      </c>
      <c r="B95" s="189">
        <f t="shared" si="18"/>
        <v>0</v>
      </c>
      <c r="C95" s="191">
        <f t="shared" si="19"/>
        <v>0</v>
      </c>
      <c r="D95" s="161">
        <f t="shared" si="20"/>
        <v>0</v>
      </c>
      <c r="E95" s="156">
        <f t="shared" si="21"/>
        <v>0</v>
      </c>
      <c r="F95" s="154">
        <f t="shared" si="22"/>
        <v>0</v>
      </c>
      <c r="G95" s="173"/>
      <c r="IT95" s="125"/>
      <c r="IU95" s="125"/>
    </row>
    <row r="96" spans="1:255" x14ac:dyDescent="0.2">
      <c r="A96" s="162" t="s">
        <v>66</v>
      </c>
      <c r="B96" s="189">
        <f t="shared" si="18"/>
        <v>0</v>
      </c>
      <c r="C96" s="191">
        <f t="shared" si="19"/>
        <v>0</v>
      </c>
      <c r="D96" s="161">
        <f t="shared" si="20"/>
        <v>0</v>
      </c>
      <c r="E96" s="156">
        <f t="shared" si="21"/>
        <v>0</v>
      </c>
      <c r="F96" s="154">
        <f t="shared" si="22"/>
        <v>0</v>
      </c>
      <c r="G96" s="173"/>
      <c r="IT96" s="125"/>
      <c r="IU96" s="125"/>
    </row>
    <row r="97" spans="1:255" x14ac:dyDescent="0.2">
      <c r="A97" s="162" t="s">
        <v>9</v>
      </c>
      <c r="B97" s="189">
        <f t="shared" si="18"/>
        <v>0</v>
      </c>
      <c r="C97" s="191">
        <f t="shared" si="19"/>
        <v>0</v>
      </c>
      <c r="D97" s="161">
        <f t="shared" si="20"/>
        <v>0</v>
      </c>
      <c r="E97" s="156">
        <f t="shared" si="21"/>
        <v>0</v>
      </c>
      <c r="F97" s="154">
        <f t="shared" si="22"/>
        <v>0</v>
      </c>
      <c r="G97" s="173"/>
      <c r="IT97" s="125"/>
      <c r="IU97" s="125"/>
    </row>
    <row r="98" spans="1:255" x14ac:dyDescent="0.2">
      <c r="A98" s="179" t="s">
        <v>62</v>
      </c>
      <c r="B98" s="189">
        <f t="shared" si="18"/>
        <v>0</v>
      </c>
      <c r="C98" s="191">
        <f t="shared" si="19"/>
        <v>0</v>
      </c>
      <c r="D98" s="161">
        <f t="shared" si="20"/>
        <v>0</v>
      </c>
      <c r="E98" s="156">
        <f t="shared" si="21"/>
        <v>0</v>
      </c>
      <c r="F98" s="154">
        <f t="shared" si="22"/>
        <v>0</v>
      </c>
      <c r="G98" s="173"/>
      <c r="IT98" s="125"/>
      <c r="IU98" s="125"/>
    </row>
    <row r="99" spans="1:255" x14ac:dyDescent="0.2">
      <c r="A99" s="197"/>
      <c r="B99" s="174"/>
      <c r="C99" s="174"/>
      <c r="D99" s="174"/>
      <c r="E99" s="174"/>
      <c r="F99" s="174"/>
      <c r="G99" s="175"/>
      <c r="IT99" s="125"/>
      <c r="IU99" s="125"/>
    </row>
    <row r="100" spans="1:255" x14ac:dyDescent="0.2">
      <c r="A100" s="125"/>
      <c r="B100" s="125"/>
      <c r="C100" s="125"/>
      <c r="D100" s="125"/>
      <c r="E100" s="125"/>
      <c r="F100" s="125"/>
      <c r="G100" s="125"/>
      <c r="IT100" s="125"/>
      <c r="IU100" s="125"/>
    </row>
    <row r="101" spans="1:255" x14ac:dyDescent="0.2">
      <c r="A101" s="199" t="s">
        <v>82</v>
      </c>
      <c r="B101" s="214" t="s">
        <v>2</v>
      </c>
      <c r="C101" s="215"/>
      <c r="D101" s="216" t="s">
        <v>51</v>
      </c>
      <c r="E101" s="217"/>
      <c r="F101" s="200"/>
      <c r="G101" s="172"/>
      <c r="IT101" s="125"/>
      <c r="IU101" s="125"/>
    </row>
    <row r="102" spans="1:255" x14ac:dyDescent="0.2">
      <c r="A102" s="196"/>
      <c r="B102" s="166" t="s">
        <v>83</v>
      </c>
      <c r="C102" s="166" t="s">
        <v>85</v>
      </c>
      <c r="D102" s="166" t="s">
        <v>84</v>
      </c>
      <c r="E102" s="166" t="s">
        <v>86</v>
      </c>
      <c r="F102" s="152"/>
      <c r="G102" s="173"/>
      <c r="IS102" s="125"/>
      <c r="IT102" s="125"/>
    </row>
    <row r="103" spans="1:255" x14ac:dyDescent="0.2">
      <c r="A103" s="162" t="s">
        <v>4</v>
      </c>
      <c r="B103" s="156">
        <f>((SUMIFS($F$6:$F$50,$C$6:$C$50,A103,$A$6:$A$50,$B$101)*52)/260)</f>
        <v>0</v>
      </c>
      <c r="C103" s="192">
        <f>IFERROR(SUM((B55*1.2)*1.15,B79*1.15)/SUMIFS($F$6:$F$50,$C$6:$C$50,A103,$A$6:$A$50,$B$101),0)</f>
        <v>0</v>
      </c>
      <c r="D103" s="164">
        <f t="shared" ref="D103:D110" si="23">((SUMIFS($F$6:$F$50,$C$6:$C$50,A103,$A$6:$A$50,$D$101)*52)/365)</f>
        <v>0</v>
      </c>
      <c r="E103" s="154">
        <f>IFERROR(SUM((B67*1.2)*1.15,B91*1.15)/SUMIFS($F$6:$F$50,$C$6:$C$50,A103,$A$6:$A$50,$D$101),0)</f>
        <v>0</v>
      </c>
      <c r="F103" s="152"/>
      <c r="G103" s="173"/>
      <c r="IS103" s="125"/>
      <c r="IT103" s="125"/>
    </row>
    <row r="104" spans="1:255" x14ac:dyDescent="0.2">
      <c r="A104" s="162" t="s">
        <v>5</v>
      </c>
      <c r="B104" s="156">
        <f t="shared" ref="B104:B110" si="24">((SUMIFS($F$6:$F$50,$C$6:$C$50,A104,$A$6:$A$50,$B$101)*52)/260)</f>
        <v>0</v>
      </c>
      <c r="C104" s="192">
        <f t="shared" ref="C104:C110" si="25">IFERROR(SUM((B56*1.2)*1.15,B80*1.15)/SUMIFS($F$6:$F$50,$C$6:$C$50,A104,$A$6:$A$50,$B$101),0)</f>
        <v>0</v>
      </c>
      <c r="D104" s="164">
        <f t="shared" si="23"/>
        <v>0</v>
      </c>
      <c r="E104" s="154">
        <f t="shared" ref="E104:E110" si="26">IFERROR(SUM((B68*1.2)*1.15,B92*1.15)/SUMIFS($F$6:$F$50,$C$6:$C$50,A104,$A$6:$A$50,$D$101),0)</f>
        <v>0</v>
      </c>
      <c r="F104" s="152"/>
      <c r="G104" s="173"/>
      <c r="IS104" s="125"/>
      <c r="IT104" s="125"/>
    </row>
    <row r="105" spans="1:255" x14ac:dyDescent="0.2">
      <c r="A105" s="162" t="s">
        <v>6</v>
      </c>
      <c r="B105" s="156">
        <f t="shared" si="24"/>
        <v>0</v>
      </c>
      <c r="C105" s="192">
        <f t="shared" si="25"/>
        <v>0</v>
      </c>
      <c r="D105" s="164">
        <f t="shared" si="23"/>
        <v>0</v>
      </c>
      <c r="E105" s="154">
        <f t="shared" si="26"/>
        <v>0</v>
      </c>
      <c r="F105" s="152"/>
      <c r="G105" s="173"/>
      <c r="IS105" s="125"/>
      <c r="IT105" s="125"/>
    </row>
    <row r="106" spans="1:255" x14ac:dyDescent="0.2">
      <c r="A106" s="162" t="s">
        <v>7</v>
      </c>
      <c r="B106" s="156">
        <f t="shared" si="24"/>
        <v>0</v>
      </c>
      <c r="C106" s="192">
        <f t="shared" si="25"/>
        <v>0</v>
      </c>
      <c r="D106" s="164">
        <f t="shared" si="23"/>
        <v>0</v>
      </c>
      <c r="E106" s="154">
        <f t="shared" si="26"/>
        <v>0</v>
      </c>
      <c r="F106" s="152"/>
      <c r="G106" s="173"/>
      <c r="IS106" s="125"/>
      <c r="IT106" s="125"/>
    </row>
    <row r="107" spans="1:255" x14ac:dyDescent="0.2">
      <c r="A107" s="162" t="s">
        <v>8</v>
      </c>
      <c r="B107" s="156">
        <f t="shared" si="24"/>
        <v>0</v>
      </c>
      <c r="C107" s="192">
        <f t="shared" si="25"/>
        <v>0</v>
      </c>
      <c r="D107" s="164">
        <f t="shared" si="23"/>
        <v>0</v>
      </c>
      <c r="E107" s="154">
        <f t="shared" si="26"/>
        <v>0</v>
      </c>
      <c r="F107" s="152"/>
      <c r="G107" s="173"/>
      <c r="IS107" s="125"/>
      <c r="IT107" s="125"/>
    </row>
    <row r="108" spans="1:255" x14ac:dyDescent="0.2">
      <c r="A108" s="162" t="s">
        <v>66</v>
      </c>
      <c r="B108" s="156">
        <f t="shared" si="24"/>
        <v>0</v>
      </c>
      <c r="C108" s="192">
        <f t="shared" si="25"/>
        <v>0</v>
      </c>
      <c r="D108" s="164">
        <f t="shared" si="23"/>
        <v>0</v>
      </c>
      <c r="E108" s="154">
        <f t="shared" si="26"/>
        <v>0</v>
      </c>
      <c r="F108" s="152"/>
      <c r="G108" s="173"/>
      <c r="IS108" s="125"/>
      <c r="IT108" s="125"/>
    </row>
    <row r="109" spans="1:255" x14ac:dyDescent="0.2">
      <c r="A109" s="162" t="s">
        <v>9</v>
      </c>
      <c r="B109" s="156">
        <f t="shared" si="24"/>
        <v>0</v>
      </c>
      <c r="C109" s="192">
        <f t="shared" si="25"/>
        <v>0</v>
      </c>
      <c r="D109" s="164">
        <f t="shared" si="23"/>
        <v>0</v>
      </c>
      <c r="E109" s="154">
        <f t="shared" si="26"/>
        <v>0</v>
      </c>
      <c r="F109" s="152"/>
      <c r="G109" s="173"/>
      <c r="IS109" s="125"/>
      <c r="IT109" s="125"/>
    </row>
    <row r="110" spans="1:255" x14ac:dyDescent="0.2">
      <c r="A110" s="162" t="s">
        <v>62</v>
      </c>
      <c r="B110" s="156">
        <f t="shared" si="24"/>
        <v>0</v>
      </c>
      <c r="C110" s="192">
        <f t="shared" si="25"/>
        <v>0</v>
      </c>
      <c r="D110" s="164">
        <f t="shared" si="23"/>
        <v>0</v>
      </c>
      <c r="E110" s="154">
        <f t="shared" si="26"/>
        <v>0</v>
      </c>
      <c r="F110" s="152"/>
      <c r="G110" s="173"/>
      <c r="IS110" s="125"/>
      <c r="IT110" s="125"/>
    </row>
    <row r="111" spans="1:255" x14ac:dyDescent="0.2">
      <c r="A111" s="197"/>
      <c r="B111" s="174"/>
      <c r="C111" s="174"/>
      <c r="D111" s="174"/>
      <c r="E111" s="174"/>
      <c r="F111" s="174"/>
      <c r="G111" s="175"/>
      <c r="IT111" s="125"/>
      <c r="IU111" s="125"/>
    </row>
  </sheetData>
  <sheetProtection password="C82F" sheet="1" objects="1" scenarios="1"/>
  <protectedRanges>
    <protectedRange sqref="A6:F50" name="Professional STaff"/>
  </protectedRanges>
  <sortState ref="IQ1:IQ74">
    <sortCondition ref="IQ1"/>
  </sortState>
  <mergeCells count="6">
    <mergeCell ref="B101:C101"/>
    <mergeCell ref="D101:E101"/>
    <mergeCell ref="B77:F77"/>
    <mergeCell ref="B89:F89"/>
    <mergeCell ref="B53:F53"/>
    <mergeCell ref="B65:F65"/>
  </mergeCells>
  <dataValidations count="3">
    <dataValidation type="list" allowBlank="1" showInputMessage="1" showErrorMessage="1" sqref="D6:D50">
      <formula1>$IS$1:$IS$3</formula1>
    </dataValidation>
    <dataValidation type="list" showInputMessage="1" showErrorMessage="1" sqref="A6:A51">
      <formula1>$IU$1:$IU$3</formula1>
    </dataValidation>
    <dataValidation type="list" showInputMessage="1" showErrorMessage="1" sqref="C6:C51">
      <formula1>$IT$1:$IT$9</formula1>
    </dataValidation>
  </dataValidation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Threshold</vt:lpstr>
      <vt:lpstr>Equipment &amp; Supplies</vt:lpstr>
      <vt:lpstr>Direct Services Staff</vt:lpstr>
      <vt:lpstr>Program Coordinator Staff</vt:lpstr>
      <vt:lpstr>Professional Staff</vt:lpstr>
      <vt:lpstr>'Direct Services Staff'!Print_Area</vt:lpstr>
      <vt:lpstr>'Professional Staff'!Print_Area</vt:lpstr>
      <vt:lpstr>'Program Coordinator Staff'!Print_Area</vt:lpstr>
      <vt:lpstr>Threshold!Print_Area</vt:lpstr>
      <vt:lpstr>Threshold!Print_Titles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Misasi</dc:creator>
  <cp:lastModifiedBy>Susan Brinker</cp:lastModifiedBy>
  <cp:lastPrinted>2016-11-28T17:41:59Z</cp:lastPrinted>
  <dcterms:created xsi:type="dcterms:W3CDTF">2006-08-24T22:12:02Z</dcterms:created>
  <dcterms:modified xsi:type="dcterms:W3CDTF">2017-02-15T15:52:36Z</dcterms:modified>
</cp:coreProperties>
</file>